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Booked Out"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<sst xmlns="http://schemas.openxmlformats.org/spreadsheetml/2006/main" count="79" uniqueCount="69">
  <si>
    <t xml:space="preserve">THE BOOKED-OUT SHEET</t>
  </si>
  <si>
    <t xml:space="preserve">How much roof your shop can put on in a week, how much roof you have already sold, and the week you can promise the next homeowner without lying to her.</t>
  </si>
  <si>
    <t xml:space="preserve">↓  Every yellow cell is an EXAMPLE. Type your own over them. The gray and green cells work themselves out — don't type in those.</t>
  </si>
  <si>
    <t xml:space="preserve">A.  WHAT YOUR SHOP CAN DO IN A WEEK</t>
  </si>
  <si>
    <t xml:space="preserve">Squares a crew puts on in a working day</t>
  </si>
  <si>
    <t xml:space="preserve">Days a week it actually rolls</t>
  </si>
  <si>
    <t xml:space="preserve">Squares a week</t>
  </si>
  <si>
    <t xml:space="preserve">WHERE THE NUMBER COMES FROM</t>
  </si>
  <si>
    <t xml:space="preserve">Ruiz — 5 men, tear-off and install</t>
  </si>
  <si>
    <t xml:space="preserve">← 5 men × 7 hours actually on the roof ÷ 2.5 crew-hours a square = 14</t>
  </si>
  <si>
    <t xml:space="preserve">Delgado — 4 men</t>
  </si>
  <si>
    <t xml:space="preserve">← 2.5 is Module 10's 1.75 hours to lay a square plus 0.75 to strip one layer</t>
  </si>
  <si>
    <t xml:space="preserve">Núñez — 2 men, repairs and small roofs</t>
  </si>
  <si>
    <t xml:space="preserve">← a repair pair drives more than it roofs: 2 men × 5 hours ÷ 2.5 = 4</t>
  </si>
  <si>
    <t xml:space="preserve">← room for a fourth crew. A crew you have not hired yet does not go on here.</t>
  </si>
  <si>
    <t xml:space="preserve">SHOP SQUARES A WEEK  →</t>
  </si>
  <si>
    <t xml:space="preserve">← count the days a crew really gets on a SOLD roof, not five. Rain, the dump run, the job that wasn't ready and punch-list days are already gone — and so are the days you hold back for rain-day repairs and the quiet weeks. Take those out here, or out of the buffer.</t>
  </si>
  <si>
    <t xml:space="preserve">B.  WHAT YOU HAVE SOLD — job / address</t>
  </si>
  <si>
    <t xml:space="preserve">Squares</t>
  </si>
  <si>
    <t xml:space="preserve">Ready?  (Y/N)</t>
  </si>
  <si>
    <t xml:space="preserve">What it's waiting on</t>
  </si>
  <si>
    <t xml:space="preserve">406 Larkspur Ln</t>
  </si>
  <si>
    <t xml:space="preserve">Y</t>
  </si>
  <si>
    <t xml:space="preserve">← squares off the takeoff sheet (Module 10, Play 1), decimals and all — not off the job's dollars</t>
  </si>
  <si>
    <t xml:space="preserve">902 Kestrel Dr — two-story</t>
  </si>
  <si>
    <t xml:space="preserve">← one row per SOLD job. A bid you have not sold does not belong on this list.</t>
  </si>
  <si>
    <t xml:space="preserve">51 Prairie Ave</t>
  </si>
  <si>
    <t xml:space="preserve">3300 Belknap Rd — hail claim</t>
  </si>
  <si>
    <t xml:space="preserve">N</t>
  </si>
  <si>
    <t xml:space="preserve">carrier has not approved the scope</t>
  </si>
  <si>
    <t xml:space="preserve">← waiting means you cannot schedule it yet: material, approval, deposit, the homeowner</t>
  </si>
  <si>
    <t xml:space="preserve">77 Ridgeline Ct</t>
  </si>
  <si>
    <t xml:space="preserve">128 Willow Bend</t>
  </si>
  <si>
    <t xml:space="preserve">← Y or N, nothing else — the boxes below only count Y rows and N rows</t>
  </si>
  <si>
    <t xml:space="preserve">640 Sumac St</t>
  </si>
  <si>
    <t xml:space="preserve">she has not picked a color</t>
  </si>
  <si>
    <t xml:space="preserve">1215 Foster Ln</t>
  </si>
  <si>
    <t xml:space="preserve">← the Y rows are the line a new homeowner is being put at the back of</t>
  </si>
  <si>
    <t xml:space="preserve">8 Marsh Ln</t>
  </si>
  <si>
    <t xml:space="preserve">415 Depot St — 4-unit</t>
  </si>
  <si>
    <t xml:space="preserve">deposit has not landed</t>
  </si>
  <si>
    <t xml:space="preserve">← two rows left open. Need more? Insert them inside this block, above row 24, so the boxes below still reach them.</t>
  </si>
  <si>
    <t xml:space="preserve">Squares READY to schedule  →</t>
  </si>
  <si>
    <t xml:space="preserve">← the Y rows only. Ready to SCHEDULE, not cleared to roll: the roll list clears tomorrow's jobs the afternoon before.</t>
  </si>
  <si>
    <t xml:space="preserve">Squares WAITING  →</t>
  </si>
  <si>
    <t xml:space="preserve">← sold, but you cannot put a week on it yet. It is still coming at you.</t>
  </si>
  <si>
    <t xml:space="preserve">Jobs on this list  →</t>
  </si>
  <si>
    <t xml:space="preserve">Rows that don't line up  →</t>
  </si>
  <si>
    <t xml:space="preserve">← a row with a job on it and no Y or N, or squares typed on a row with no name. The answer below refuses to print until this reads 0.</t>
  </si>
  <si>
    <t xml:space="preserve">C.  THE ANSWER</t>
  </si>
  <si>
    <t xml:space="preserve">Weeks out — the ready work</t>
  </si>
  <si>
    <t xml:space="preserve">← ready squares ÷ shop squares a week. The honest wait, and it is a number, not a feeling.</t>
  </si>
  <si>
    <t xml:space="preserve">Weeks out — if everything waiting frees up</t>
  </si>
  <si>
    <t xml:space="preserve">← the same sum with the waiting jobs back in the line</t>
  </si>
  <si>
    <t xml:space="preserve">Buffer weeks you keep back</t>
  </si>
  <si>
    <t xml:space="preserve">← crew time you never sell: the callback, the change order (Module 6, Play 17) and the storm week that eats more than the days you took out above. Start at half a week.</t>
  </si>
  <si>
    <t xml:space="preserve">Today's date — TYPE it</t>
  </si>
  <si>
    <t xml:space="preserve">← the sheet does not read your calendar on purpose. A date that moves by itself makes the printout you handed somebody last week lie.</t>
  </si>
  <si>
    <t xml:space="preserve">Weeks you can promise — rounded up</t>
  </si>
  <si>
    <t xml:space="preserve">← ready weeks plus your buffer, rounded up to a whole week. This is the number you say out loud.</t>
  </si>
  <si>
    <t xml:space="preserve">Weeks you can promise — if everything waiting frees up</t>
  </si>
  <si>
    <t xml:space="preserve">THE WEEK YOU CAN PROMISE   (the Monday)</t>
  </si>
  <si>
    <t xml:space="preserve">← sell the WEEK, never the day: “we start the week of this Monday, and the day gets set the Thursday before”</t>
  </si>
  <si>
    <t xml:space="preserve">The week if everything waiting frees up</t>
  </si>
  <si>
    <t xml:space="preserve">← tell her this one when the waiting jobs look like they will clear, and beat it</t>
  </si>
  <si>
    <t xml:space="preserve">Where squares a day comes from: men on the crew × hours they are actually on the roof ÷ crew-hours a square. Module 10, Play 4 builds those hours off your own timesheets — 1.75 to lay a square and 0.75 to strip one layer is 2.5 on a one-layer tear-off, and the same rates sit in the takeoff sheet.</t>
  </si>
  <si>
    <t xml:space="preserve">What this sheet does NOT know: which crew can do which roof, and whether a roof is cut-up or walkable. It does not know layers either — 2.5 crew-hours a square is a ONE-LAYER tear-off, two layers is 3.25 (the rate Module 12, Play 1 prices its two-layer job at), and a backlog full of them takes this example from 101 squares a week down to about 78, and 2.1 weeks out to 2.8. Read the rate off your own timesheets and your own mix, every month and any time you add or lose a man. It does not know your supply house either: the week it hands you is crew time, not material lead time, so a roof nobody can get shingles for is still sitting behind that date. It also adds your crews into one shop number, so it cannot see that the 55-square job will not split three ways.</t>
  </si>
  <si>
    <t xml:space="preserve">With crews filled in and nothing sold, weeks out is 0 — but the buffer is still crew time, so half a week rounds up to one and the answer reads NEXT Monday. Clear the buffer as well and it reads the Monday of the week you are standing in.</t>
  </si>
  <si>
    <t xml:space="preserve">Leave the crews blank and every answer says so in words instead of printing a number you would believe. Miss a Y or an N and it says that instead. Leave the date blank — or type a bare day number — and the two week cells ask you to type a real date. The sheet would rather say nothing than say something wrong.</t>
  </si>
</sst>
</file>

<file path=xl/styles.xml><?xml version="1.0" encoding="utf-8"?>
<styleSheet xmlns="http://schemas.openxmlformats.org/spreadsheetml/2006/main">
  <numFmts count="5">
    <numFmt numFmtId="164" formatCode="General"/>
    <numFmt numFmtId="165" formatCode="0.0"/>
    <numFmt numFmtId="166" formatCode="#,##0"/>
    <numFmt numFmtId="167" formatCode="yyyy\-mm\-dd"/>
    <numFmt numFmtId="168" formatCode="0"/>
  </numFmts>
  <fonts count="10">
    <font>
      <sz val="11"/>
      <color theme="1"/>
      <name val="Calibri"/>
      <family val="2"/>
      <charset val="1"/>
    </font>
    <font>
      <sz val="10"/>
      <name val="Arial"/>
      <family val="0"/>
    </font>
    <font>
      <sz val="10"/>
      <name val="Arial"/>
      <family val="0"/>
    </font>
    <font>
      <sz val="10"/>
      <name val="Arial"/>
      <family val="0"/>
    </font>
    <font>
      <b val="true"/>
      <sz val="14"/>
      <name val="Cambria"/>
      <family val="0"/>
      <charset val="1"/>
    </font>
    <font>
      <sz val="11"/>
      <name val="Cambria"/>
      <family val="0"/>
      <charset val="1"/>
    </font>
    <font>
      <b val="true"/>
      <sz val="11"/>
      <color rgb="FF843C0C"/>
      <name val="Cambria"/>
      <family val="0"/>
      <charset val="1"/>
    </font>
    <font>
      <b val="true"/>
      <sz val="11"/>
      <color rgb="FFFFFFFF"/>
      <name val="Cambria"/>
      <family val="0"/>
      <charset val="1"/>
    </font>
    <font>
      <sz val="11"/>
      <color rgb="FF595959"/>
      <name val="Cambria"/>
      <family val="0"/>
      <charset val="1"/>
    </font>
    <font>
      <b val="true"/>
      <sz val="11"/>
      <name val="Cambria"/>
      <family val="0"/>
      <charset val="1"/>
    </font>
  </fonts>
  <fills count="7">
    <fill>
      <patternFill patternType="none"/>
    </fill>
    <fill>
      <patternFill patternType="gray125"/>
    </fill>
    <fill>
      <patternFill patternType="solid">
        <fgColor rgb="FFFCE4D6"/>
        <bgColor rgb="FFE8EEF0"/>
      </patternFill>
    </fill>
    <fill>
      <patternFill patternType="solid">
        <fgColor rgb="FF2F5597"/>
        <bgColor rgb="FF595959"/>
      </patternFill>
    </fill>
    <fill>
      <patternFill patternType="solid">
        <fgColor rgb="FFFFF3B0"/>
        <bgColor rgb="FFFCE4D6"/>
      </patternFill>
    </fill>
    <fill>
      <patternFill patternType="solid">
        <fgColor rgb="FFE8EEF0"/>
        <bgColor rgb="FFE2EFDA"/>
      </patternFill>
    </fill>
    <fill>
      <patternFill patternType="solid">
        <fgColor rgb="FFE2EFDA"/>
        <bgColor rgb="FFE8EEF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general" vertical="bottom" textRotation="0" wrapText="false" indent="0" shrinkToFit="false"/>
      <protection locked="true" hidden="false"/>
    </xf>
    <xf numFmtId="164" fontId="7" fillId="3" borderId="0" xfId="0" applyFont="true" applyBorder="false" applyAlignment="true" applyProtection="false">
      <alignment horizontal="left" vertical="bottom" textRotation="0" wrapText="true" indent="0" shrinkToFit="false"/>
      <protection locked="true" hidden="false"/>
    </xf>
    <xf numFmtId="164" fontId="7" fillId="3" borderId="0" xfId="0" applyFont="true" applyBorder="false" applyAlignment="true" applyProtection="false">
      <alignment horizontal="center" vertical="bottom" textRotation="0" wrapText="true" indent="0" shrinkToFit="false"/>
      <protection locked="true" hidden="false"/>
    </xf>
    <xf numFmtId="164" fontId="7" fillId="3" borderId="0" xfId="0" applyFont="true" applyBorder="false" applyAlignment="true" applyProtection="false">
      <alignment horizontal="center" vertical="center" textRotation="0" wrapText="true" indent="0" shrinkToFit="false"/>
      <protection locked="true" hidden="false"/>
    </xf>
    <xf numFmtId="164" fontId="5" fillId="4" borderId="0" xfId="0" applyFont="true" applyBorder="false" applyAlignment="true" applyProtection="false">
      <alignment horizontal="general" vertical="bottom" textRotation="0" wrapText="false" indent="0" shrinkToFit="false"/>
      <protection locked="true" hidden="false"/>
    </xf>
    <xf numFmtId="165" fontId="5" fillId="4" borderId="0" xfId="0" applyFont="true" applyBorder="false" applyAlignment="true" applyProtection="false">
      <alignment horizontal="center" vertical="center" textRotation="0" wrapText="false" indent="0" shrinkToFit="false"/>
      <protection locked="true" hidden="false"/>
    </xf>
    <xf numFmtId="165" fontId="5" fillId="5" borderId="0" xfId="0" applyFont="tru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5" fontId="9" fillId="5" borderId="0" xfId="0" applyFont="true" applyBorder="false" applyAlignment="true" applyProtection="false">
      <alignment horizontal="center" vertical="center" textRotation="0" wrapText="false" indent="0" shrinkToFit="false"/>
      <protection locked="true" hidden="false"/>
    </xf>
    <xf numFmtId="164" fontId="5" fillId="4"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6" fontId="5" fillId="5" borderId="0" xfId="0" applyFont="true" applyBorder="false" applyAlignment="true" applyProtection="false">
      <alignment horizontal="center" vertical="center" textRotation="0" wrapText="false" indent="0" shrinkToFit="false"/>
      <protection locked="true" hidden="false"/>
    </xf>
    <xf numFmtId="167" fontId="5" fillId="4" borderId="0" xfId="0" applyFont="true" applyBorder="false" applyAlignment="true" applyProtection="false">
      <alignment horizontal="center" vertical="center" textRotation="0" wrapText="false" indent="0" shrinkToFit="false"/>
      <protection locked="true" hidden="false"/>
    </xf>
    <xf numFmtId="168" fontId="9" fillId="5" borderId="0" xfId="0" applyFont="true" applyBorder="false" applyAlignment="true" applyProtection="false">
      <alignment horizontal="center" vertical="center" textRotation="0" wrapText="false" indent="0" shrinkToFit="false"/>
      <protection locked="true" hidden="false"/>
    </xf>
    <xf numFmtId="167" fontId="9" fillId="6" borderId="0" xfId="0" applyFont="true" applyBorder="fals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D6"/>
      <rgbColor rgb="FFE8EE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3B0"/>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843C0C"/>
      <rgbColor rgb="FF993366"/>
      <rgbColor rgb="FF2F5597"/>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4"/>
    <col collapsed="false" customWidth="true" hidden="false" outlineLevel="0" max="2" min="2" style="1" width="17"/>
    <col collapsed="false" customWidth="true" hidden="false" outlineLevel="0" max="3" min="3" style="1" width="15"/>
    <col collapsed="false" customWidth="true" hidden="false" outlineLevel="0" max="4" min="4" style="1" width="30"/>
    <col collapsed="false" customWidth="true" hidden="false" outlineLevel="0" max="5" min="5" style="1" width="60"/>
  </cols>
  <sheetData>
    <row r="1" customFormat="false" ht="17.25" hidden="false" customHeight="true" outlineLevel="0" collapsed="false">
      <c r="A1" s="2" t="s">
        <v>0</v>
      </c>
    </row>
    <row r="2" customFormat="false" ht="15" hidden="false" customHeight="true" outlineLevel="0" collapsed="false">
      <c r="A2" s="3" t="s">
        <v>1</v>
      </c>
    </row>
    <row r="3" customFormat="false" ht="15" hidden="false" customHeight="true" outlineLevel="0" collapsed="false">
      <c r="A3" s="4" t="s">
        <v>2</v>
      </c>
    </row>
    <row r="5" customFormat="false" ht="45.75" hidden="false" customHeight="true" outlineLevel="0" collapsed="false">
      <c r="A5" s="5" t="s">
        <v>3</v>
      </c>
      <c r="B5" s="6" t="s">
        <v>4</v>
      </c>
      <c r="C5" s="6" t="s">
        <v>5</v>
      </c>
      <c r="D5" s="6" t="s">
        <v>6</v>
      </c>
      <c r="E5" s="7" t="s">
        <v>7</v>
      </c>
    </row>
    <row r="6" customFormat="false" ht="15" hidden="false" customHeight="true" outlineLevel="0" collapsed="false">
      <c r="A6" s="8" t="s">
        <v>8</v>
      </c>
      <c r="B6" s="9" t="n">
        <v>14</v>
      </c>
      <c r="C6" s="9" t="n">
        <v>4</v>
      </c>
      <c r="D6" s="10" t="n">
        <f aca="false">IF(OR($B6&lt;=0,$C6&lt;=0),"",$B6*$C6)</f>
        <v>56</v>
      </c>
      <c r="E6" s="11" t="s">
        <v>9</v>
      </c>
    </row>
    <row r="7" customFormat="false" ht="15" hidden="false" customHeight="true" outlineLevel="0" collapsed="false">
      <c r="A7" s="8" t="s">
        <v>10</v>
      </c>
      <c r="B7" s="9" t="n">
        <v>11</v>
      </c>
      <c r="C7" s="9" t="n">
        <v>3</v>
      </c>
      <c r="D7" s="10" t="n">
        <f aca="false">IF(OR($B7&lt;=0,$C7&lt;=0),"",$B7*$C7)</f>
        <v>33</v>
      </c>
      <c r="E7" s="11" t="s">
        <v>11</v>
      </c>
    </row>
    <row r="8" customFormat="false" ht="15" hidden="false" customHeight="true" outlineLevel="0" collapsed="false">
      <c r="A8" s="8" t="s">
        <v>12</v>
      </c>
      <c r="B8" s="9" t="n">
        <v>4</v>
      </c>
      <c r="C8" s="9" t="n">
        <v>3</v>
      </c>
      <c r="D8" s="10" t="n">
        <f aca="false">IF(OR($B8&lt;=0,$C8&lt;=0),"",$B8*$C8)</f>
        <v>12</v>
      </c>
      <c r="E8" s="11" t="s">
        <v>13</v>
      </c>
    </row>
    <row r="9" customFormat="false" ht="15" hidden="false" customHeight="true" outlineLevel="0" collapsed="false">
      <c r="A9" s="3"/>
      <c r="B9" s="12"/>
      <c r="C9" s="12"/>
      <c r="D9" s="10" t="str">
        <f aca="false">IF(OR($B9&lt;=0,$C9&lt;=0),"",$B9*$C9)</f>
        <v/>
      </c>
      <c r="E9" s="11" t="s">
        <v>14</v>
      </c>
    </row>
    <row r="10" customFormat="false" ht="15" hidden="false" customHeight="true" outlineLevel="0" collapsed="false">
      <c r="A10" s="13" t="s">
        <v>15</v>
      </c>
      <c r="D10" s="14" t="n">
        <f aca="false">SUM(D6:D9)</f>
        <v>101</v>
      </c>
      <c r="E10" s="11" t="s">
        <v>16</v>
      </c>
    </row>
    <row r="12" customFormat="false" ht="30.75" hidden="false" customHeight="true" outlineLevel="0" collapsed="false">
      <c r="A12" s="5" t="s">
        <v>17</v>
      </c>
      <c r="B12" s="6" t="s">
        <v>18</v>
      </c>
      <c r="C12" s="6" t="s">
        <v>19</v>
      </c>
      <c r="D12" s="6" t="s">
        <v>20</v>
      </c>
      <c r="E12" s="6" t="s">
        <v>7</v>
      </c>
    </row>
    <row r="13" customFormat="false" ht="15" hidden="false" customHeight="true" outlineLevel="0" collapsed="false">
      <c r="A13" s="8" t="s">
        <v>21</v>
      </c>
      <c r="B13" s="9" t="n">
        <v>32</v>
      </c>
      <c r="C13" s="15" t="s">
        <v>22</v>
      </c>
      <c r="D13" s="8"/>
      <c r="E13" s="11" t="s">
        <v>23</v>
      </c>
    </row>
    <row r="14" customFormat="false" ht="15" hidden="false" customHeight="true" outlineLevel="0" collapsed="false">
      <c r="A14" s="8" t="s">
        <v>24</v>
      </c>
      <c r="B14" s="9" t="n">
        <v>44</v>
      </c>
      <c r="C14" s="15" t="s">
        <v>22</v>
      </c>
      <c r="D14" s="8"/>
      <c r="E14" s="11" t="s">
        <v>25</v>
      </c>
    </row>
    <row r="15" customFormat="false" ht="15" hidden="false" customHeight="true" outlineLevel="0" collapsed="false">
      <c r="A15" s="8" t="s">
        <v>26</v>
      </c>
      <c r="B15" s="9" t="n">
        <v>24</v>
      </c>
      <c r="C15" s="15" t="s">
        <v>22</v>
      </c>
      <c r="D15" s="8"/>
    </row>
    <row r="16" customFormat="false" ht="15" hidden="false" customHeight="true" outlineLevel="0" collapsed="false">
      <c r="A16" s="8" t="s">
        <v>27</v>
      </c>
      <c r="B16" s="9" t="n">
        <v>36</v>
      </c>
      <c r="C16" s="15" t="s">
        <v>28</v>
      </c>
      <c r="D16" s="8" t="s">
        <v>29</v>
      </c>
      <c r="E16" s="11" t="s">
        <v>30</v>
      </c>
    </row>
    <row r="17" customFormat="false" ht="15" hidden="false" customHeight="true" outlineLevel="0" collapsed="false">
      <c r="A17" s="8" t="s">
        <v>31</v>
      </c>
      <c r="B17" s="9" t="n">
        <v>29</v>
      </c>
      <c r="C17" s="15" t="s">
        <v>22</v>
      </c>
      <c r="D17" s="8"/>
    </row>
    <row r="18" customFormat="false" ht="15" hidden="false" customHeight="true" outlineLevel="0" collapsed="false">
      <c r="A18" s="8" t="s">
        <v>32</v>
      </c>
      <c r="B18" s="9" t="n">
        <v>21</v>
      </c>
      <c r="C18" s="15" t="s">
        <v>22</v>
      </c>
      <c r="D18" s="8"/>
      <c r="E18" s="11" t="s">
        <v>33</v>
      </c>
    </row>
    <row r="19" customFormat="false" ht="15" hidden="false" customHeight="true" outlineLevel="0" collapsed="false">
      <c r="A19" s="8" t="s">
        <v>34</v>
      </c>
      <c r="B19" s="9" t="n">
        <v>26</v>
      </c>
      <c r="C19" s="15" t="s">
        <v>28</v>
      </c>
      <c r="D19" s="8" t="s">
        <v>35</v>
      </c>
    </row>
    <row r="20" customFormat="false" ht="15" hidden="false" customHeight="true" outlineLevel="0" collapsed="false">
      <c r="A20" s="8" t="s">
        <v>36</v>
      </c>
      <c r="B20" s="9" t="n">
        <v>38</v>
      </c>
      <c r="C20" s="15" t="s">
        <v>22</v>
      </c>
      <c r="D20" s="8"/>
      <c r="E20" s="11" t="s">
        <v>37</v>
      </c>
    </row>
    <row r="21" customFormat="false" ht="15" hidden="false" customHeight="true" outlineLevel="0" collapsed="false">
      <c r="A21" s="8" t="s">
        <v>38</v>
      </c>
      <c r="B21" s="9" t="n">
        <v>27</v>
      </c>
      <c r="C21" s="15" t="s">
        <v>22</v>
      </c>
      <c r="D21" s="8"/>
    </row>
    <row r="22" customFormat="false" ht="15" hidden="false" customHeight="true" outlineLevel="0" collapsed="false">
      <c r="A22" s="8" t="s">
        <v>39</v>
      </c>
      <c r="B22" s="9" t="n">
        <v>55</v>
      </c>
      <c r="C22" s="15" t="s">
        <v>28</v>
      </c>
      <c r="D22" s="8" t="s">
        <v>40</v>
      </c>
    </row>
    <row r="23" customFormat="false" ht="15" hidden="false" customHeight="true" outlineLevel="0" collapsed="false">
      <c r="A23" s="3"/>
      <c r="B23" s="12"/>
      <c r="C23" s="16"/>
      <c r="D23" s="3"/>
      <c r="E23" s="11" t="s">
        <v>41</v>
      </c>
    </row>
    <row r="24" customFormat="false" ht="15" hidden="false" customHeight="true" outlineLevel="0" collapsed="false">
      <c r="A24" s="3"/>
      <c r="B24" s="12"/>
      <c r="C24" s="16"/>
      <c r="D24" s="3"/>
    </row>
    <row r="25" customFormat="false" ht="15" hidden="false" customHeight="true" outlineLevel="0" collapsed="false">
      <c r="A25" s="13" t="s">
        <v>42</v>
      </c>
      <c r="B25" s="14" t="n">
        <f aca="false">SUMIF($C$13:$C$24,"Y",$B$13:$B$24)</f>
        <v>215</v>
      </c>
      <c r="E25" s="11" t="s">
        <v>43</v>
      </c>
    </row>
    <row r="26" customFormat="false" ht="15" hidden="false" customHeight="true" outlineLevel="0" collapsed="false">
      <c r="A26" s="13" t="s">
        <v>44</v>
      </c>
      <c r="B26" s="14" t="n">
        <f aca="false">SUMIF($C$13:$C$24,"N",$B$13:$B$24)</f>
        <v>117</v>
      </c>
      <c r="E26" s="11" t="s">
        <v>45</v>
      </c>
    </row>
    <row r="27" customFormat="false" ht="15" hidden="false" customHeight="true" outlineLevel="0" collapsed="false">
      <c r="A27" s="3" t="s">
        <v>46</v>
      </c>
      <c r="B27" s="17" t="n">
        <f aca="false">COUNTA($A$13:$A$24)</f>
        <v>10</v>
      </c>
    </row>
    <row r="28" customFormat="false" ht="15" hidden="false" customHeight="true" outlineLevel="0" collapsed="false">
      <c r="A28" s="3" t="s">
        <v>47</v>
      </c>
      <c r="B28" s="17" t="n">
        <f aca="false">COUNTIFS($A$13:$A$24,"&lt;&gt;",$C$13:$C$24,"&lt;&gt;Y",$C$13:$C$24,"&lt;&gt;N")+COUNTIFS($A$13:$A$24,"",$B$13:$B$24,"&gt;0",$C$13:$C$24,"&lt;&gt;Y",$C$13:$C$24,"&lt;&gt;N")</f>
        <v>0</v>
      </c>
      <c r="E28" s="11" t="s">
        <v>48</v>
      </c>
    </row>
    <row r="30" customFormat="false" ht="30.75" hidden="false" customHeight="true" outlineLevel="0" collapsed="false">
      <c r="A30" s="5" t="s">
        <v>49</v>
      </c>
      <c r="B30" s="6"/>
      <c r="C30" s="6"/>
      <c r="D30" s="6"/>
      <c r="E30" s="6" t="s">
        <v>7</v>
      </c>
    </row>
    <row r="31" customFormat="false" ht="15" hidden="false" customHeight="true" outlineLevel="0" collapsed="false">
      <c r="A31" s="3" t="s">
        <v>50</v>
      </c>
      <c r="B31" s="10" t="n">
        <f aca="false">IF($D$10&lt;=0,"Fill in your crews",$B$25/$D$10)</f>
        <v>2.12871287128713</v>
      </c>
      <c r="E31" s="11" t="s">
        <v>51</v>
      </c>
    </row>
    <row r="32" customFormat="false" ht="15" hidden="false" customHeight="true" outlineLevel="0" collapsed="false">
      <c r="A32" s="3" t="s">
        <v>52</v>
      </c>
      <c r="B32" s="10" t="n">
        <f aca="false">IF($D$10&lt;=0,"Fill in your crews",($B$25+$B$26)/$D$10)</f>
        <v>3.28712871287129</v>
      </c>
      <c r="E32" s="11" t="s">
        <v>53</v>
      </c>
    </row>
    <row r="33" customFormat="false" ht="15" hidden="false" customHeight="true" outlineLevel="0" collapsed="false">
      <c r="A33" s="3" t="s">
        <v>54</v>
      </c>
      <c r="B33" s="9" t="n">
        <v>0.5</v>
      </c>
      <c r="E33" s="11" t="s">
        <v>55</v>
      </c>
    </row>
    <row r="34" customFormat="false" ht="15" hidden="false" customHeight="true" outlineLevel="0" collapsed="false">
      <c r="A34" s="3" t="s">
        <v>56</v>
      </c>
      <c r="B34" s="18" t="n">
        <v>46245</v>
      </c>
      <c r="E34" s="11" t="s">
        <v>57</v>
      </c>
    </row>
    <row r="35" customFormat="false" ht="15" hidden="false" customHeight="true" outlineLevel="0" collapsed="false">
      <c r="A35" s="3" t="s">
        <v>58</v>
      </c>
      <c r="B35" s="19" t="n">
        <f aca="false">IF($D$10&lt;=0,"Fill in your crews",IF($B$28&lt;&gt;0,"Answer every Y/N first",ROUNDUP($B$31+MAX(0,$B$33),0)))</f>
        <v>3</v>
      </c>
      <c r="E35" s="11" t="s">
        <v>59</v>
      </c>
    </row>
    <row r="36" customFormat="false" ht="15" hidden="false" customHeight="true" outlineLevel="0" collapsed="false">
      <c r="A36" s="3" t="s">
        <v>60</v>
      </c>
      <c r="B36" s="19" t="n">
        <f aca="false">IF($D$10&lt;=0,"Fill in your crews",IF($B$28&lt;&gt;0,"Answer every Y/N first",ROUNDUP($B$32+MAX(0,$B$33),0)))</f>
        <v>4</v>
      </c>
    </row>
    <row r="38" customFormat="false" ht="15" hidden="false" customHeight="true" outlineLevel="0" collapsed="false">
      <c r="A38" s="13" t="s">
        <v>61</v>
      </c>
      <c r="B38" s="20" t="n">
        <f aca="false">IF($D$10&lt;=0,"Fill in your crews",IF($B$28&lt;&gt;0,"Answer every Y/N first",IF(OR(NOT(ISNUMBER($B$34)),$B$34&lt;40000),"Type today's date",$B$34+7*$B$35-WEEKDAY($B$34+7*$B$35,3))))</f>
        <v>46265</v>
      </c>
      <c r="E38" s="11" t="s">
        <v>62</v>
      </c>
    </row>
    <row r="39" customFormat="false" ht="15" hidden="false" customHeight="true" outlineLevel="0" collapsed="false">
      <c r="A39" s="13" t="s">
        <v>63</v>
      </c>
      <c r="B39" s="20" t="n">
        <f aca="false">IF($D$10&lt;=0,"Fill in your crews",IF($B$28&lt;&gt;0,"Answer every Y/N first",IF(OR(NOT(ISNUMBER($B$34)),$B$34&lt;40000),"Type today's date",$B$34+7*$B$36-WEEKDAY($B$34+7*$B$36,3))))</f>
        <v>46272</v>
      </c>
      <c r="E39" s="11" t="s">
        <v>64</v>
      </c>
    </row>
    <row r="41" customFormat="false" ht="15" hidden="false" customHeight="true" outlineLevel="0" collapsed="false">
      <c r="A41" s="3" t="s">
        <v>65</v>
      </c>
    </row>
    <row r="42" customFormat="false" ht="15" hidden="false" customHeight="true" outlineLevel="0" collapsed="false">
      <c r="A42" s="3" t="s">
        <v>66</v>
      </c>
    </row>
    <row r="43" customFormat="false" ht="15" hidden="false" customHeight="true" outlineLevel="0" collapsed="false">
      <c r="A43" s="3" t="s">
        <v>67</v>
      </c>
    </row>
    <row r="44" customFormat="false" ht="15" hidden="false" customHeight="true" outlineLevel="0" collapsed="false">
      <c r="A44" s="3" t="s">
        <v>68</v>
      </c>
    </row>
  </sheetData>
  <dataValidations count="1">
    <dataValidation allowBlank="true" error="This column takes Y or N and nothing else. Anything else falls out of both totals." errorStyle="stop" errorTitle="Y or N" operator="between" showDropDown="false" showErrorMessage="true" showInputMessage="false" sqref="C13:C24" type="list">
      <formula1>"Y,N"</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2026-08-10T01:05:34Z</dcterms:created>
  <dc:creator>openpyxl</dc:creator>
  <dc:description/>
  <dc:language>en-US</dc:language>
  <cp:lastModifiedBy/>
  <dcterms:modified xsi:type="dcterms:W3CDTF">2026-08-10T03:27:49Z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