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Callback Log"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<sst xmlns="http://schemas.openxmlformats.org/spreadsheetml/2006/main" count="107" uniqueCount="90">
  <si>
    <t xml:space="preserve">THE CALLBACK LOG</t>
  </si>
  <si>
    <t xml:space="preserve">Every callback that comes in, what it cost you to make it right, and what keeps coming back.</t>
  </si>
  <si>
    <t xml:space="preserve">↓  Yellow is where you type. The yellow rows already filled in are an EXAMPLE — type your own over them. The gray cells work themselves out; don't type in those.</t>
  </si>
  <si>
    <t xml:space="preserve">YOUR THREE NUMBERS</t>
  </si>
  <si>
    <t xml:space="preserve">Loaded labor cost per hour  $</t>
  </si>
  <si>
    <t xml:space="preserve">← wage plus everything you pay on top of it — your bookkeeper or your payroll service can hand you the number. What a loaded hour is, and how to work yours out, is Module 10, Play 4.</t>
  </si>
  <si>
    <t xml:space="preserve">What a trip out costs you  $</t>
  </si>
  <si>
    <t xml:space="preserve">← the truck, the fuel and the drive, one way out and back. Every trip on a callback is a trip nobody paid you for.</t>
  </si>
  <si>
    <t xml:space="preserve">Average profit you make on a job  $</t>
  </si>
  <si>
    <t xml:space="preserve">← not a rate — the yardstick. Off your own closed jobs, the ones you grade in the money meeting.</t>
  </si>
  <si>
    <t xml:space="preserve">Date called</t>
  </si>
  <si>
    <t xml:space="preserve">Job / address</t>
  </si>
  <si>
    <t xml:space="preserve">Roof finished</t>
  </si>
  <si>
    <t xml:space="preserve">Crew / foreman</t>
  </si>
  <si>
    <t xml:space="preserve">What she says</t>
  </si>
  <si>
    <t xml:space="preserve">Whose?</t>
  </si>
  <si>
    <t xml:space="preserve">What failed</t>
  </si>
  <si>
    <t xml:space="preserve">On the roof</t>
  </si>
  <si>
    <t xml:space="preserve">Days to the roof</t>
  </si>
  <si>
    <t xml:space="preserve">Hours</t>
  </si>
  <si>
    <t xml:space="preserve">Material $</t>
  </si>
  <si>
    <t xml:space="preserve">Trips</t>
  </si>
  <si>
    <t xml:space="preserve">What the fix cost $</t>
  </si>
  <si>
    <t xml:space="preserve">Billed $</t>
  </si>
  <si>
    <t xml:space="preserve">What it cost you $</t>
  </si>
  <si>
    <t xml:space="preserve">1120 Kestrel Ct</t>
  </si>
  <si>
    <t xml:space="preserve">Danny</t>
  </si>
  <si>
    <t xml:space="preserve">Ceiling stain in the back bedroom</t>
  </si>
  <si>
    <t xml:space="preserve">Ours</t>
  </si>
  <si>
    <t xml:space="preserve">Pipe boot</t>
  </si>
  <si>
    <t xml:space="preserve">58 Pinehurst Dr</t>
  </si>
  <si>
    <t xml:space="preserve">Rafa</t>
  </si>
  <si>
    <t xml:space="preserve">Granules all over the driveway</t>
  </si>
  <si>
    <t xml:space="preserve">Material</t>
  </si>
  <si>
    <t xml:space="preserve">Shingles themselves</t>
  </si>
  <si>
    <t xml:space="preserve">9 Marigold Way</t>
  </si>
  <si>
    <t xml:space="preserve">Flat tire, nail in it</t>
  </si>
  <si>
    <t xml:space="preserve">Nails or cleanup</t>
  </si>
  <si>
    <t xml:space="preserve">77 Ashgrove Rd</t>
  </si>
  <si>
    <t xml:space="preserve">Leak at the chimney after the hail</t>
  </si>
  <si>
    <t xml:space="preserve">Neither</t>
  </si>
  <si>
    <t xml:space="preserve">Storm after we left</t>
  </si>
  <si>
    <t xml:space="preserve">312 Delaney St</t>
  </si>
  <si>
    <t xml:space="preserve">Gutter overflowing at the corner</t>
  </si>
  <si>
    <t xml:space="preserve">Gutters or downspouts</t>
  </si>
  <si>
    <t xml:space="preserve">24 Halloran Ave</t>
  </si>
  <si>
    <t xml:space="preserve">Wet spot on the hall ceiling</t>
  </si>
  <si>
    <t xml:space="preserve">401 Sycamore Ln</t>
  </si>
  <si>
    <t xml:space="preserve">Says the ridge looks wavy</t>
  </si>
  <si>
    <t xml:space="preserve">Open</t>
  </si>
  <si>
    <t xml:space="preserve">WHAT THESE CALLBACKS COST YOU</t>
  </si>
  <si>
    <t xml:space="preserve">WHERE THE NUMBER COMES FROM</t>
  </si>
  <si>
    <t xml:space="preserve">Callbacks on this list</t>
  </si>
  <si>
    <t xml:space="preserve">← rows with an address on them</t>
  </si>
  <si>
    <t xml:space="preserve">Still open, nobody on the roof yet</t>
  </si>
  <si>
    <t xml:space="preserve">← every callback starts here and none of them should stay here</t>
  </si>
  <si>
    <t xml:space="preserve">← our workmanship. We fix it, we don't bill it.</t>
  </si>
  <si>
    <t xml:space="preserve">The material's</t>
  </si>
  <si>
    <t xml:space="preserve">← the product itself failed — the rows that say Material</t>
  </si>
  <si>
    <t xml:space="preserve">← not our work and not the product</t>
  </si>
  <si>
    <t xml:space="preserve">Rows that don't line up</t>
  </si>
  <si>
    <t xml:space="preserve">← seven kinds of bad row, added up: an address with nothing in Whose?; hours or money typed on a row with no address; a row called Ours, Material or Neither with nothing in What failed (three of the seven, one per bucket); a row still marked Open that already cost you money; and anything typed on row 60, under the block, where no box below can reach it. The four money boxes below refuse to print until this reads 0.</t>
  </si>
  <si>
    <t xml:space="preserve">What the fixes cost  $</t>
  </si>
  <si>
    <t xml:space="preserve">← hours × your hourly cost, plus material, plus trips × what a trip costs. It reads row 67 first, shows a dash until there is a callback on the list, and asks for B5 and B6 before it adds anything up.</t>
  </si>
  <si>
    <t xml:space="preserve">What you billed back  $</t>
  </si>
  <si>
    <t xml:space="preserve">← what a homeowner actually paid you on a Neither. It reads row 67 first and shows a dash until there is a callback on the list.</t>
  </si>
  <si>
    <t xml:space="preserve">WHAT IT COST YOU  $</t>
  </si>
  <si>
    <t xml:space="preserve">← the fixes minus what you billed back. This is the money that left the shop after the job was already closed. It reads row 67 first, then shows a dash until there is a callback on the list to add up.</t>
  </si>
  <si>
    <t xml:space="preserve">That's how many jobs' profit</t>
  </si>
  <si>
    <t xml:space="preserve">← what it cost you ÷ the profit on an average job. Say this one out loud in the money meeting.</t>
  </si>
  <si>
    <t xml:space="preserve">Average days to the roof</t>
  </si>
  <si>
    <t xml:space="preserve">← the day she called to the day somebody stood on it. A row nobody has been to yet is not in here, and neither is a row whose On the roof date lands before the call, which says "check the dates" instead of a number.</t>
  </si>
  <si>
    <t xml:space="preserve">WHAT FAILED</t>
  </si>
  <si>
    <t xml:space="preserve">How many</t>
  </si>
  <si>
    <t xml:space="preserve">What it cost you  $</t>
  </si>
  <si>
    <t xml:space="preserve">← this column is the drop-down on What failed. Read both columns before you pick a fix: How many is what keeps happening, What it cost you is what it is taking out of the shop, and they do not always name the same cause. The money column waits on B5 and B6 like every other dollar in here.</t>
  </si>
  <si>
    <t xml:space="preserve">Valley</t>
  </si>
  <si>
    <t xml:space="preserve">← two of the same cause in a month, or three in a season, is the sheet telling you something. One fix, aimed at the detail.</t>
  </si>
  <si>
    <t xml:space="preserve">Step, wall or chimney flashing</t>
  </si>
  <si>
    <t xml:space="preserve">Ridge or vents</t>
  </si>
  <si>
    <t xml:space="preserve">Ventilation or attic</t>
  </si>
  <si>
    <t xml:space="preserve">Something else</t>
  </si>
  <si>
    <t xml:space="preserve">Cause not on this list</t>
  </si>
  <si>
    <t xml:space="preserve">← anything but 0 means somebody typed over the drop-down. It falls out of every line above.</t>
  </si>
  <si>
    <t xml:space="preserve">Where the three numbers up top come from: the hourly cost is the wage plus everything you pay on top of it, and your bookkeeper or your payroll service can hand it to you — what a loaded hour is, and how to work yours out, is Module 10, Play 4. The trip is the truck, the fuel and the drive. The average job profit is not a rate at all — it is the yardstick row 71 divides by, and it comes off your own closed jobs.</t>
  </si>
  <si>
    <t xml:space="preserve">Every yellow number in here is an EXAMPLE so you can watch the sheet run: $50 an hour, $40 a trip, $2,500 of profit on a job, seven callbacks in two months. None of them is a figure about the trade. Type your own over all of them before you believe a single answer.</t>
  </si>
  <si>
    <t xml:space="preserve">Row 67 counts the rows this sheet will not do arithmetic on: an address with nothing in Whose?; hours or money typed on a row with no address; a row already called Ours, Material or Neither with nothing in What failed; a row still marked Open that already cost money; and anything typed on row 60, under the block. While row 67 reads anything but 0, all four money boxes — rows 68, 69, 70 and 71 — print "Fix the rows that don't line up first" instead of a number. That message comes first, ahead of everything else. With row 67 at 0 those four show a dash until the first callback is on the list, and rows 68, 70, 71 and the money column on rows 75 to 84 ask for the rates in B5 and B6 while either one is empty, because without those two rates an answer is only part of the money.</t>
  </si>
  <si>
    <t xml:space="preserve">Need more than fifty callbacks? Insert the new rows INSIDE the block — above row 59, never under it — so every box below still reaches them. Then drag the three gray columns (I, M and O) down into the row you just made. A row with no formulas in those three keeps its count and loses its money, and row 67 cannot see it. Type a callback on row 60 instead and row 67 says so, because nothing below the block can see that row at all.</t>
  </si>
  <si>
    <t xml:space="preserve">Three things row 67 cannot see, so they are yours to watch for. One: a row you inserted without dragging I, M and O down into it — it is counted and its money is not. Two: a word typed over a drop-down, like Ours with a space on the end — the counts on rows 64, 65 and 66 only see the four words exactly, and a cause typed over the list lands on row 85. Three: a row that has an address, a bucket and a cause but nothing in On the roof and nothing in Hours, Material or Trips. It counts as a callback and as one of the ten causes while putting $0 beside that cause, so a cause can look cheap only because nobody finished its rows. There is no eighth term for it: any test that caught it would also count rows the seven terms already count, and a guard that counts a row twice is worse than one that misses it. Finish the row instead — bucket, cause, the day somebody stood on it, and what it took.</t>
  </si>
  <si>
    <t xml:space="preserve">This is a record, not a schedule. Nothing in here sets the day anybody goes back. The callback gets a day on the ten-day board like any other job — Module 14, Play 1 — and the hand that owns the board decides which crew loses the hour.</t>
  </si>
</sst>
</file>

<file path=xl/styles.xml><?xml version="1.0" encoding="utf-8"?>
<styleSheet xmlns="http://schemas.openxmlformats.org/spreadsheetml/2006/main">
  <numFmts count="6">
    <numFmt numFmtId="164" formatCode="General"/>
    <numFmt numFmtId="165" formatCode="#,##0"/>
    <numFmt numFmtId="166" formatCode="yyyy\-mm\-dd"/>
    <numFmt numFmtId="167" formatCode="0"/>
    <numFmt numFmtId="168" formatCode="0.0"/>
    <numFmt numFmtId="169" formatCode="0.00"/>
  </numFmts>
  <fonts count="9">
    <font>
      <sz val="11"/>
      <color theme="1"/>
      <name val="Calibri"/>
      <family val="2"/>
      <charset val="1"/>
    </font>
    <font>
      <sz val="10"/>
      <name val="Arial"/>
      <family val="0"/>
    </font>
    <font>
      <sz val="10"/>
      <name val="Arial"/>
      <family val="0"/>
    </font>
    <font>
      <sz val="10"/>
      <name val="Arial"/>
      <family val="0"/>
    </font>
    <font>
      <b val="true"/>
      <sz val="14"/>
      <name val="Cambria"/>
      <family val="0"/>
      <charset val="1"/>
    </font>
    <font>
      <sz val="11"/>
      <name val="Cambria"/>
      <family val="0"/>
      <charset val="1"/>
    </font>
    <font>
      <b val="true"/>
      <sz val="11"/>
      <color rgb="FF843C0C"/>
      <name val="Cambria"/>
      <family val="0"/>
      <charset val="1"/>
    </font>
    <font>
      <b val="true"/>
      <sz val="11"/>
      <color rgb="FFFFFFFF"/>
      <name val="Cambria"/>
      <family val="0"/>
      <charset val="1"/>
    </font>
    <font>
      <b val="true"/>
      <sz val="11"/>
      <name val="Cambria"/>
      <family val="0"/>
      <charset val="1"/>
    </font>
  </fonts>
  <fills count="7">
    <fill>
      <patternFill patternType="none"/>
    </fill>
    <fill>
      <patternFill patternType="gray125"/>
    </fill>
    <fill>
      <patternFill patternType="solid">
        <fgColor rgb="FFFCE4D6"/>
        <bgColor rgb="FFE8EEF0"/>
      </patternFill>
    </fill>
    <fill>
      <patternFill patternType="solid">
        <fgColor rgb="FF2F5597"/>
        <bgColor rgb="FF666699"/>
      </patternFill>
    </fill>
    <fill>
      <patternFill patternType="solid">
        <fgColor rgb="FFFFF3B0"/>
        <bgColor rgb="FFFCE4D6"/>
      </patternFill>
    </fill>
    <fill>
      <patternFill patternType="solid">
        <fgColor rgb="FFE8EEF0"/>
        <bgColor rgb="FFE2EFDA"/>
      </patternFill>
    </fill>
    <fill>
      <patternFill patternType="solid">
        <fgColor rgb="FFE2EFDA"/>
        <bgColor rgb="FFE8EEF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7" fillId="3" borderId="0" xfId="0" applyFont="true" applyBorder="false" applyAlignment="true" applyProtection="false">
      <alignment horizontal="left"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5" fontId="5" fillId="4" borderId="0" xfId="0" applyFont="true" applyBorder="false" applyAlignment="true" applyProtection="false">
      <alignment horizontal="center" vertical="bottom" textRotation="0" wrapText="false" indent="0" shrinkToFit="false"/>
      <protection locked="true" hidden="false"/>
    </xf>
    <xf numFmtId="164" fontId="7" fillId="3" borderId="0" xfId="0" applyFont="true" applyBorder="false" applyAlignment="true" applyProtection="false">
      <alignment horizontal="center" vertical="bottom" textRotation="0" wrapText="true" indent="0" shrinkToFit="false"/>
      <protection locked="true" hidden="false"/>
    </xf>
    <xf numFmtId="166" fontId="5" fillId="4" borderId="0" xfId="0" applyFont="true" applyBorder="false" applyAlignment="true" applyProtection="false">
      <alignment horizontal="center" vertical="bottom" textRotation="0" wrapText="false" indent="0" shrinkToFit="false"/>
      <protection locked="true" hidden="false"/>
    </xf>
    <xf numFmtId="164" fontId="5" fillId="4" borderId="0" xfId="0" applyFont="true" applyBorder="false" applyAlignment="false" applyProtection="false">
      <alignment horizontal="general" vertical="bottom" textRotation="0" wrapText="false" indent="0" shrinkToFit="false"/>
      <protection locked="true" hidden="false"/>
    </xf>
    <xf numFmtId="164" fontId="5" fillId="4" borderId="0" xfId="0" applyFont="true" applyBorder="false" applyAlignment="true" applyProtection="false">
      <alignment horizontal="center" vertical="bottom" textRotation="0" wrapText="false" indent="0" shrinkToFit="false"/>
      <protection locked="true" hidden="false"/>
    </xf>
    <xf numFmtId="167" fontId="5" fillId="5" borderId="0" xfId="0" applyFont="true" applyBorder="false" applyAlignment="true" applyProtection="false">
      <alignment horizontal="center" vertical="bottom" textRotation="0" wrapText="false" indent="0" shrinkToFit="false"/>
      <protection locked="true" hidden="false"/>
    </xf>
    <xf numFmtId="168" fontId="5" fillId="4" borderId="0" xfId="0" applyFont="true" applyBorder="false" applyAlignment="true" applyProtection="false">
      <alignment horizontal="center" vertical="bottom" textRotation="0" wrapText="false" indent="0" shrinkToFit="false"/>
      <protection locked="true" hidden="false"/>
    </xf>
    <xf numFmtId="167" fontId="5" fillId="4" borderId="0" xfId="0" applyFont="true" applyBorder="false" applyAlignment="true" applyProtection="false">
      <alignment horizontal="center" vertical="bottom" textRotation="0" wrapText="false" indent="0" shrinkToFit="false"/>
      <protection locked="true" hidden="false"/>
    </xf>
    <xf numFmtId="165" fontId="5" fillId="5"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8" fillId="6" borderId="0" xfId="0" applyFont="true" applyBorder="false" applyAlignment="true" applyProtection="false">
      <alignment horizontal="center" vertical="bottom" textRotation="0" wrapText="false" indent="0" shrinkToFit="false"/>
      <protection locked="true" hidden="false"/>
    </xf>
    <xf numFmtId="169" fontId="8" fillId="6" borderId="0" xfId="0" applyFont="true" applyBorder="false" applyAlignment="true" applyProtection="false">
      <alignment horizontal="center" vertical="bottom" textRotation="0" wrapText="false" indent="0" shrinkToFit="false"/>
      <protection locked="true" hidden="false"/>
    </xf>
    <xf numFmtId="169" fontId="5" fillId="5"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D6"/>
      <rgbColor rgb="FFE8EE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3B0"/>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843C0C"/>
      <rgbColor rgb="FF993366"/>
      <rgbColor rgb="FF2F5597"/>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9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8"/>
    <col collapsed="false" customWidth="true" hidden="false" outlineLevel="0" max="3" min="3" style="0" width="13"/>
    <col collapsed="false" customWidth="true" hidden="false" outlineLevel="0" max="4" min="4" style="0" width="15"/>
    <col collapsed="false" customWidth="true" hidden="false" outlineLevel="0" max="5" min="5" style="0" width="34"/>
    <col collapsed="false" customWidth="true" hidden="false" outlineLevel="0" max="6" min="6" style="0" width="11"/>
    <col collapsed="false" customWidth="true" hidden="false" outlineLevel="0" max="7" min="7" style="0" width="27"/>
    <col collapsed="false" customWidth="true" hidden="false" outlineLevel="0" max="8" min="8" style="0" width="13"/>
    <col collapsed="false" customWidth="true" hidden="false" outlineLevel="0" max="9" min="9" style="0" width="9"/>
    <col collapsed="false" customWidth="true" hidden="false" outlineLevel="0" max="10" min="10" style="0" width="8"/>
    <col collapsed="false" customWidth="true" hidden="false" outlineLevel="0" max="11" min="11" style="0" width="11"/>
    <col collapsed="false" customWidth="true" hidden="false" outlineLevel="0" max="12" min="12" style="0" width="8"/>
    <col collapsed="false" customWidth="true" hidden="false" outlineLevel="0" max="13" min="13" style="0" width="15"/>
    <col collapsed="false" customWidth="true" hidden="false" outlineLevel="0" max="14" min="14" style="0" width="11"/>
    <col collapsed="false" customWidth="true" hidden="false" outlineLevel="0" max="15" min="15" style="0" width="17"/>
  </cols>
  <sheetData>
    <row r="1" customFormat="false" ht="17.35"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4" customFormat="false" ht="15" hidden="false" customHeight="false" outlineLevel="0" collapsed="false">
      <c r="A4" s="4" t="s">
        <v>3</v>
      </c>
      <c r="B4" s="5"/>
      <c r="C4" s="5"/>
    </row>
    <row r="5" customFormat="false" ht="15" hidden="false" customHeight="false" outlineLevel="0" collapsed="false">
      <c r="A5" s="2" t="s">
        <v>4</v>
      </c>
      <c r="B5" s="6" t="n">
        <v>50</v>
      </c>
      <c r="C5" s="2" t="s">
        <v>5</v>
      </c>
    </row>
    <row r="6" customFormat="false" ht="15" hidden="false" customHeight="false" outlineLevel="0" collapsed="false">
      <c r="A6" s="2" t="s">
        <v>6</v>
      </c>
      <c r="B6" s="6" t="n">
        <v>40</v>
      </c>
      <c r="C6" s="2" t="s">
        <v>7</v>
      </c>
    </row>
    <row r="7" customFormat="false" ht="15" hidden="false" customHeight="false" outlineLevel="0" collapsed="false">
      <c r="A7" s="2" t="s">
        <v>8</v>
      </c>
      <c r="B7" s="6" t="n">
        <v>2500</v>
      </c>
      <c r="C7" s="2" t="s">
        <v>9</v>
      </c>
    </row>
    <row r="9" customFormat="false" ht="45.75" hidden="false" customHeight="true" outlineLevel="0" collapsed="false">
      <c r="A9" s="7" t="s">
        <v>10</v>
      </c>
      <c r="B9" s="7" t="s">
        <v>11</v>
      </c>
      <c r="C9" s="7" t="s">
        <v>12</v>
      </c>
      <c r="D9" s="7" t="s">
        <v>13</v>
      </c>
      <c r="E9" s="7" t="s">
        <v>14</v>
      </c>
      <c r="F9" s="7" t="s">
        <v>15</v>
      </c>
      <c r="G9" s="7" t="s">
        <v>16</v>
      </c>
      <c r="H9" s="7" t="s">
        <v>17</v>
      </c>
      <c r="I9" s="7" t="s">
        <v>18</v>
      </c>
      <c r="J9" s="7" t="s">
        <v>19</v>
      </c>
      <c r="K9" s="7" t="s">
        <v>20</v>
      </c>
      <c r="L9" s="7" t="s">
        <v>21</v>
      </c>
      <c r="M9" s="7" t="s">
        <v>22</v>
      </c>
      <c r="N9" s="7" t="s">
        <v>23</v>
      </c>
      <c r="O9" s="7" t="s">
        <v>24</v>
      </c>
    </row>
    <row r="10" customFormat="false" ht="15" hidden="false" customHeight="false" outlineLevel="0" collapsed="false">
      <c r="A10" s="8" t="n">
        <v>46146</v>
      </c>
      <c r="B10" s="9" t="s">
        <v>25</v>
      </c>
      <c r="C10" s="8" t="n">
        <v>46130</v>
      </c>
      <c r="D10" s="9" t="s">
        <v>26</v>
      </c>
      <c r="E10" s="9" t="s">
        <v>27</v>
      </c>
      <c r="F10" s="10" t="s">
        <v>28</v>
      </c>
      <c r="G10" s="9" t="s">
        <v>29</v>
      </c>
      <c r="H10" s="8" t="n">
        <v>46147</v>
      </c>
      <c r="I10" s="11" t="n">
        <f aca="false">IF(OR($H10="",$A10=""),"",IF($H10&lt;$A10,"check the dates",$H10-$A10))</f>
        <v>1</v>
      </c>
      <c r="J10" s="12" t="n">
        <v>2</v>
      </c>
      <c r="K10" s="6" t="n">
        <v>18</v>
      </c>
      <c r="L10" s="13" t="n">
        <v>1</v>
      </c>
      <c r="M10" s="14" t="n">
        <f aca="false">IF(AND($J10="",$K10="",$L10=""),"",$J10*$B$5+$K10+$L10*$B$6)</f>
        <v>158</v>
      </c>
      <c r="N10" s="6" t="n">
        <v>0</v>
      </c>
      <c r="O10" s="14" t="n">
        <f aca="false">IF($M10="","",$M10-$N10)</f>
        <v>158</v>
      </c>
    </row>
    <row r="11" customFormat="false" ht="15" hidden="false" customHeight="false" outlineLevel="0" collapsed="false">
      <c r="A11" s="8" t="n">
        <v>46153</v>
      </c>
      <c r="B11" s="9" t="s">
        <v>30</v>
      </c>
      <c r="C11" s="8" t="n">
        <v>45541</v>
      </c>
      <c r="D11" s="9" t="s">
        <v>31</v>
      </c>
      <c r="E11" s="9" t="s">
        <v>32</v>
      </c>
      <c r="F11" s="10" t="s">
        <v>33</v>
      </c>
      <c r="G11" s="9" t="s">
        <v>34</v>
      </c>
      <c r="H11" s="8" t="n">
        <v>46156</v>
      </c>
      <c r="I11" s="11" t="n">
        <f aca="false">IF(OR($H11="",$A11=""),"",IF($H11&lt;$A11,"check the dates",$H11-$A11))</f>
        <v>3</v>
      </c>
      <c r="J11" s="12" t="n">
        <v>1.5</v>
      </c>
      <c r="K11" s="6" t="n">
        <v>0</v>
      </c>
      <c r="L11" s="13" t="n">
        <v>1</v>
      </c>
      <c r="M11" s="14" t="n">
        <f aca="false">IF(AND($J11="",$K11="",$L11=""),"",$J11*$B$5+$K11+$L11*$B$6)</f>
        <v>115</v>
      </c>
      <c r="N11" s="6" t="n">
        <v>0</v>
      </c>
      <c r="O11" s="14" t="n">
        <f aca="false">IF($M11="","",$M11-$N11)</f>
        <v>115</v>
      </c>
    </row>
    <row r="12" customFormat="false" ht="15" hidden="false" customHeight="false" outlineLevel="0" collapsed="false">
      <c r="A12" s="8" t="n">
        <v>46161</v>
      </c>
      <c r="B12" s="9" t="s">
        <v>35</v>
      </c>
      <c r="C12" s="8" t="n">
        <v>46144</v>
      </c>
      <c r="D12" s="9" t="s">
        <v>26</v>
      </c>
      <c r="E12" s="9" t="s">
        <v>36</v>
      </c>
      <c r="F12" s="10" t="s">
        <v>28</v>
      </c>
      <c r="G12" s="9" t="s">
        <v>37</v>
      </c>
      <c r="H12" s="8" t="n">
        <v>46161</v>
      </c>
      <c r="I12" s="11" t="n">
        <f aca="false">IF(OR($H12="",$A12=""),"",IF($H12&lt;$A12,"check the dates",$H12-$A12))</f>
        <v>0</v>
      </c>
      <c r="J12" s="12" t="n">
        <v>0.5</v>
      </c>
      <c r="K12" s="6" t="n">
        <v>215</v>
      </c>
      <c r="L12" s="13" t="n">
        <v>1</v>
      </c>
      <c r="M12" s="14" t="n">
        <f aca="false">IF(AND($J12="",$K12="",$L12=""),"",$J12*$B$5+$K12+$L12*$B$6)</f>
        <v>280</v>
      </c>
      <c r="N12" s="6" t="n">
        <v>0</v>
      </c>
      <c r="O12" s="14" t="n">
        <f aca="false">IF($M12="","",$M12-$N12)</f>
        <v>280</v>
      </c>
    </row>
    <row r="13" customFormat="false" ht="15" hidden="false" customHeight="false" outlineLevel="0" collapsed="false">
      <c r="A13" s="8" t="n">
        <v>46175</v>
      </c>
      <c r="B13" s="9" t="s">
        <v>38</v>
      </c>
      <c r="C13" s="8" t="n">
        <v>45097</v>
      </c>
      <c r="D13" s="9" t="s">
        <v>31</v>
      </c>
      <c r="E13" s="9" t="s">
        <v>39</v>
      </c>
      <c r="F13" s="10" t="s">
        <v>40</v>
      </c>
      <c r="G13" s="9" t="s">
        <v>41</v>
      </c>
      <c r="H13" s="8" t="n">
        <v>46176</v>
      </c>
      <c r="I13" s="11" t="n">
        <f aca="false">IF(OR($H13="",$A13=""),"",IF($H13&lt;$A13,"check the dates",$H13-$A13))</f>
        <v>1</v>
      </c>
      <c r="J13" s="12" t="n">
        <v>3</v>
      </c>
      <c r="K13" s="6" t="n">
        <v>95</v>
      </c>
      <c r="L13" s="13" t="n">
        <v>2</v>
      </c>
      <c r="M13" s="14" t="n">
        <f aca="false">IF(AND($J13="",$K13="",$L13=""),"",$J13*$B$5+$K13+$L13*$B$6)</f>
        <v>325</v>
      </c>
      <c r="N13" s="6" t="n">
        <v>325</v>
      </c>
      <c r="O13" s="14" t="n">
        <f aca="false">IF($M13="","",$M13-$N13)</f>
        <v>0</v>
      </c>
    </row>
    <row r="14" customFormat="false" ht="15" hidden="false" customHeight="false" outlineLevel="0" collapsed="false">
      <c r="A14" s="8" t="n">
        <v>46181</v>
      </c>
      <c r="B14" s="9" t="s">
        <v>42</v>
      </c>
      <c r="C14" s="8" t="n">
        <v>46171</v>
      </c>
      <c r="D14" s="9" t="s">
        <v>26</v>
      </c>
      <c r="E14" s="9" t="s">
        <v>43</v>
      </c>
      <c r="F14" s="10" t="s">
        <v>40</v>
      </c>
      <c r="G14" s="9" t="s">
        <v>44</v>
      </c>
      <c r="H14" s="8" t="n">
        <v>46184</v>
      </c>
      <c r="I14" s="11" t="n">
        <f aca="false">IF(OR($H14="",$A14=""),"",IF($H14&lt;$A14,"check the dates",$H14-$A14))</f>
        <v>3</v>
      </c>
      <c r="J14" s="12" t="n">
        <v>1</v>
      </c>
      <c r="K14" s="6" t="n">
        <v>0</v>
      </c>
      <c r="L14" s="13" t="n">
        <v>1</v>
      </c>
      <c r="M14" s="14" t="n">
        <f aca="false">IF(AND($J14="",$K14="",$L14=""),"",$J14*$B$5+$K14+$L14*$B$6)</f>
        <v>90</v>
      </c>
      <c r="N14" s="6" t="n">
        <v>0</v>
      </c>
      <c r="O14" s="14" t="n">
        <f aca="false">IF($M14="","",$M14-$N14)</f>
        <v>90</v>
      </c>
    </row>
    <row r="15" customFormat="false" ht="15" hidden="false" customHeight="false" outlineLevel="0" collapsed="false">
      <c r="A15" s="8" t="n">
        <v>46188</v>
      </c>
      <c r="B15" s="9" t="s">
        <v>45</v>
      </c>
      <c r="C15" s="8" t="n">
        <v>46174</v>
      </c>
      <c r="D15" s="9" t="s">
        <v>31</v>
      </c>
      <c r="E15" s="9" t="s">
        <v>46</v>
      </c>
      <c r="F15" s="10" t="s">
        <v>28</v>
      </c>
      <c r="G15" s="9" t="s">
        <v>29</v>
      </c>
      <c r="H15" s="8" t="n">
        <v>46188</v>
      </c>
      <c r="I15" s="11" t="n">
        <f aca="false">IF(OR($H15="",$A15=""),"",IF($H15&lt;$A15,"check the dates",$H15-$A15))</f>
        <v>0</v>
      </c>
      <c r="J15" s="12" t="n">
        <v>2.5</v>
      </c>
      <c r="K15" s="6" t="n">
        <v>22</v>
      </c>
      <c r="L15" s="13" t="n">
        <v>1</v>
      </c>
      <c r="M15" s="14" t="n">
        <f aca="false">IF(AND($J15="",$K15="",$L15=""),"",$J15*$B$5+$K15+$L15*$B$6)</f>
        <v>187</v>
      </c>
      <c r="N15" s="6" t="n">
        <v>0</v>
      </c>
      <c r="O15" s="14" t="n">
        <f aca="false">IF($M15="","",$M15-$N15)</f>
        <v>187</v>
      </c>
    </row>
    <row r="16" customFormat="false" ht="15" hidden="false" customHeight="false" outlineLevel="0" collapsed="false">
      <c r="A16" s="8" t="n">
        <v>46195</v>
      </c>
      <c r="B16" s="9" t="s">
        <v>47</v>
      </c>
      <c r="C16" s="8" t="n">
        <v>46185</v>
      </c>
      <c r="D16" s="9" t="s">
        <v>26</v>
      </c>
      <c r="E16" s="9" t="s">
        <v>48</v>
      </c>
      <c r="F16" s="10" t="s">
        <v>49</v>
      </c>
      <c r="G16" s="9"/>
      <c r="H16" s="8"/>
      <c r="I16" s="11" t="str">
        <f aca="false">IF(OR($H16="",$A16=""),"",IF($H16&lt;$A16,"check the dates",$H16-$A16))</f>
        <v/>
      </c>
      <c r="J16" s="12"/>
      <c r="K16" s="6"/>
      <c r="L16" s="13"/>
      <c r="M16" s="14" t="str">
        <f aca="false">IF(AND($J16="",$K16="",$L16=""),"",$J16*$B$5+$K16+$L16*$B$6)</f>
        <v/>
      </c>
      <c r="N16" s="6"/>
      <c r="O16" s="14" t="str">
        <f aca="false">IF($M16="","",$M16-$N16)</f>
        <v/>
      </c>
    </row>
    <row r="17" customFormat="false" ht="15" hidden="false" customHeight="false" outlineLevel="0" collapsed="false">
      <c r="A17" s="8"/>
      <c r="B17" s="9"/>
      <c r="C17" s="8"/>
      <c r="D17" s="9"/>
      <c r="E17" s="9"/>
      <c r="F17" s="10"/>
      <c r="G17" s="9"/>
      <c r="H17" s="8"/>
      <c r="I17" s="11" t="str">
        <f aca="false">IF(OR($H17="",$A17=""),"",IF($H17&lt;$A17,"check the dates",$H17-$A17))</f>
        <v/>
      </c>
      <c r="J17" s="12"/>
      <c r="K17" s="6"/>
      <c r="L17" s="13"/>
      <c r="M17" s="14" t="str">
        <f aca="false">IF(AND($J17="",$K17="",$L17=""),"",$J17*$B$5+$K17+$L17*$B$6)</f>
        <v/>
      </c>
      <c r="N17" s="6"/>
      <c r="O17" s="14" t="str">
        <f aca="false">IF($M17="","",$M17-$N17)</f>
        <v/>
      </c>
    </row>
    <row r="18" customFormat="false" ht="15" hidden="false" customHeight="false" outlineLevel="0" collapsed="false">
      <c r="A18" s="8"/>
      <c r="B18" s="9"/>
      <c r="C18" s="8"/>
      <c r="D18" s="9"/>
      <c r="E18" s="9"/>
      <c r="F18" s="10"/>
      <c r="G18" s="9"/>
      <c r="H18" s="8"/>
      <c r="I18" s="11" t="str">
        <f aca="false">IF(OR($H18="",$A18=""),"",IF($H18&lt;$A18,"check the dates",$H18-$A18))</f>
        <v/>
      </c>
      <c r="J18" s="12"/>
      <c r="K18" s="6"/>
      <c r="L18" s="13"/>
      <c r="M18" s="14" t="str">
        <f aca="false">IF(AND($J18="",$K18="",$L18=""),"",$J18*$B$5+$K18+$L18*$B$6)</f>
        <v/>
      </c>
      <c r="N18" s="6"/>
      <c r="O18" s="14" t="str">
        <f aca="false">IF($M18="","",$M18-$N18)</f>
        <v/>
      </c>
    </row>
    <row r="19" customFormat="false" ht="15" hidden="false" customHeight="false" outlineLevel="0" collapsed="false">
      <c r="A19" s="8"/>
      <c r="B19" s="9"/>
      <c r="C19" s="8"/>
      <c r="D19" s="9"/>
      <c r="E19" s="9"/>
      <c r="F19" s="10"/>
      <c r="G19" s="9"/>
      <c r="H19" s="8"/>
      <c r="I19" s="11" t="str">
        <f aca="false">IF(OR($H19="",$A19=""),"",IF($H19&lt;$A19,"check the dates",$H19-$A19))</f>
        <v/>
      </c>
      <c r="J19" s="12"/>
      <c r="K19" s="6"/>
      <c r="L19" s="13"/>
      <c r="M19" s="14" t="str">
        <f aca="false">IF(AND($J19="",$K19="",$L19=""),"",$J19*$B$5+$K19+$L19*$B$6)</f>
        <v/>
      </c>
      <c r="N19" s="6"/>
      <c r="O19" s="14" t="str">
        <f aca="false">IF($M19="","",$M19-$N19)</f>
        <v/>
      </c>
    </row>
    <row r="20" customFormat="false" ht="15" hidden="false" customHeight="false" outlineLevel="0" collapsed="false">
      <c r="A20" s="8"/>
      <c r="B20" s="9"/>
      <c r="C20" s="8"/>
      <c r="D20" s="9"/>
      <c r="E20" s="9"/>
      <c r="F20" s="10"/>
      <c r="G20" s="9"/>
      <c r="H20" s="8"/>
      <c r="I20" s="11" t="str">
        <f aca="false">IF(OR($H20="",$A20=""),"",IF($H20&lt;$A20,"check the dates",$H20-$A20))</f>
        <v/>
      </c>
      <c r="J20" s="12"/>
      <c r="K20" s="6"/>
      <c r="L20" s="13"/>
      <c r="M20" s="14" t="str">
        <f aca="false">IF(AND($J20="",$K20="",$L20=""),"",$J20*$B$5+$K20+$L20*$B$6)</f>
        <v/>
      </c>
      <c r="N20" s="6"/>
      <c r="O20" s="14" t="str">
        <f aca="false">IF($M20="","",$M20-$N20)</f>
        <v/>
      </c>
    </row>
    <row r="21" customFormat="false" ht="15" hidden="false" customHeight="false" outlineLevel="0" collapsed="false">
      <c r="A21" s="8"/>
      <c r="B21" s="9"/>
      <c r="C21" s="8"/>
      <c r="D21" s="9"/>
      <c r="E21" s="9"/>
      <c r="F21" s="10"/>
      <c r="G21" s="9"/>
      <c r="H21" s="8"/>
      <c r="I21" s="11" t="str">
        <f aca="false">IF(OR($H21="",$A21=""),"",IF($H21&lt;$A21,"check the dates",$H21-$A21))</f>
        <v/>
      </c>
      <c r="J21" s="12"/>
      <c r="K21" s="6"/>
      <c r="L21" s="13"/>
      <c r="M21" s="14" t="str">
        <f aca="false">IF(AND($J21="",$K21="",$L21=""),"",$J21*$B$5+$K21+$L21*$B$6)</f>
        <v/>
      </c>
      <c r="N21" s="6"/>
      <c r="O21" s="14" t="str">
        <f aca="false">IF($M21="","",$M21-$N21)</f>
        <v/>
      </c>
    </row>
    <row r="22" customFormat="false" ht="15" hidden="false" customHeight="false" outlineLevel="0" collapsed="false">
      <c r="A22" s="8"/>
      <c r="B22" s="9"/>
      <c r="C22" s="8"/>
      <c r="D22" s="9"/>
      <c r="E22" s="9"/>
      <c r="F22" s="10"/>
      <c r="G22" s="9"/>
      <c r="H22" s="8"/>
      <c r="I22" s="11" t="str">
        <f aca="false">IF(OR($H22="",$A22=""),"",IF($H22&lt;$A22,"check the dates",$H22-$A22))</f>
        <v/>
      </c>
      <c r="J22" s="12"/>
      <c r="K22" s="6"/>
      <c r="L22" s="13"/>
      <c r="M22" s="14" t="str">
        <f aca="false">IF(AND($J22="",$K22="",$L22=""),"",$J22*$B$5+$K22+$L22*$B$6)</f>
        <v/>
      </c>
      <c r="N22" s="6"/>
      <c r="O22" s="14" t="str">
        <f aca="false">IF($M22="","",$M22-$N22)</f>
        <v/>
      </c>
    </row>
    <row r="23" customFormat="false" ht="15" hidden="false" customHeight="false" outlineLevel="0" collapsed="false">
      <c r="A23" s="8"/>
      <c r="B23" s="9"/>
      <c r="C23" s="8"/>
      <c r="D23" s="9"/>
      <c r="E23" s="9"/>
      <c r="F23" s="10"/>
      <c r="G23" s="9"/>
      <c r="H23" s="8"/>
      <c r="I23" s="11" t="str">
        <f aca="false">IF(OR($H23="",$A23=""),"",IF($H23&lt;$A23,"check the dates",$H23-$A23))</f>
        <v/>
      </c>
      <c r="J23" s="12"/>
      <c r="K23" s="6"/>
      <c r="L23" s="13"/>
      <c r="M23" s="14" t="str">
        <f aca="false">IF(AND($J23="",$K23="",$L23=""),"",$J23*$B$5+$K23+$L23*$B$6)</f>
        <v/>
      </c>
      <c r="N23" s="6"/>
      <c r="O23" s="14" t="str">
        <f aca="false">IF($M23="","",$M23-$N23)</f>
        <v/>
      </c>
    </row>
    <row r="24" customFormat="false" ht="15" hidden="false" customHeight="false" outlineLevel="0" collapsed="false">
      <c r="A24" s="8"/>
      <c r="B24" s="9"/>
      <c r="C24" s="8"/>
      <c r="D24" s="9"/>
      <c r="E24" s="9"/>
      <c r="F24" s="10"/>
      <c r="G24" s="9"/>
      <c r="H24" s="8"/>
      <c r="I24" s="11" t="str">
        <f aca="false">IF(OR($H24="",$A24=""),"",IF($H24&lt;$A24,"check the dates",$H24-$A24))</f>
        <v/>
      </c>
      <c r="J24" s="12"/>
      <c r="K24" s="6"/>
      <c r="L24" s="13"/>
      <c r="M24" s="14" t="str">
        <f aca="false">IF(AND($J24="",$K24="",$L24=""),"",$J24*$B$5+$K24+$L24*$B$6)</f>
        <v/>
      </c>
      <c r="N24" s="6"/>
      <c r="O24" s="14" t="str">
        <f aca="false">IF($M24="","",$M24-$N24)</f>
        <v/>
      </c>
    </row>
    <row r="25" customFormat="false" ht="15" hidden="false" customHeight="false" outlineLevel="0" collapsed="false">
      <c r="A25" s="8"/>
      <c r="B25" s="9"/>
      <c r="C25" s="8"/>
      <c r="D25" s="9"/>
      <c r="E25" s="9"/>
      <c r="F25" s="10"/>
      <c r="G25" s="9"/>
      <c r="H25" s="8"/>
      <c r="I25" s="11" t="str">
        <f aca="false">IF(OR($H25="",$A25=""),"",IF($H25&lt;$A25,"check the dates",$H25-$A25))</f>
        <v/>
      </c>
      <c r="J25" s="12"/>
      <c r="K25" s="6"/>
      <c r="L25" s="13"/>
      <c r="M25" s="14" t="str">
        <f aca="false">IF(AND($J25="",$K25="",$L25=""),"",$J25*$B$5+$K25+$L25*$B$6)</f>
        <v/>
      </c>
      <c r="N25" s="6"/>
      <c r="O25" s="14" t="str">
        <f aca="false">IF($M25="","",$M25-$N25)</f>
        <v/>
      </c>
    </row>
    <row r="26" customFormat="false" ht="15" hidden="false" customHeight="false" outlineLevel="0" collapsed="false">
      <c r="A26" s="8"/>
      <c r="B26" s="9"/>
      <c r="C26" s="8"/>
      <c r="D26" s="9"/>
      <c r="E26" s="9"/>
      <c r="F26" s="10"/>
      <c r="G26" s="9"/>
      <c r="H26" s="8"/>
      <c r="I26" s="11" t="str">
        <f aca="false">IF(OR($H26="",$A26=""),"",IF($H26&lt;$A26,"check the dates",$H26-$A26))</f>
        <v/>
      </c>
      <c r="J26" s="12"/>
      <c r="K26" s="6"/>
      <c r="L26" s="13"/>
      <c r="M26" s="14" t="str">
        <f aca="false">IF(AND($J26="",$K26="",$L26=""),"",$J26*$B$5+$K26+$L26*$B$6)</f>
        <v/>
      </c>
      <c r="N26" s="6"/>
      <c r="O26" s="14" t="str">
        <f aca="false">IF($M26="","",$M26-$N26)</f>
        <v/>
      </c>
    </row>
    <row r="27" customFormat="false" ht="15" hidden="false" customHeight="false" outlineLevel="0" collapsed="false">
      <c r="A27" s="8"/>
      <c r="B27" s="9"/>
      <c r="C27" s="8"/>
      <c r="D27" s="9"/>
      <c r="E27" s="9"/>
      <c r="F27" s="10"/>
      <c r="G27" s="9"/>
      <c r="H27" s="8"/>
      <c r="I27" s="11" t="str">
        <f aca="false">IF(OR($H27="",$A27=""),"",IF($H27&lt;$A27,"check the dates",$H27-$A27))</f>
        <v/>
      </c>
      <c r="J27" s="12"/>
      <c r="K27" s="6"/>
      <c r="L27" s="13"/>
      <c r="M27" s="14" t="str">
        <f aca="false">IF(AND($J27="",$K27="",$L27=""),"",$J27*$B$5+$K27+$L27*$B$6)</f>
        <v/>
      </c>
      <c r="N27" s="6"/>
      <c r="O27" s="14" t="str">
        <f aca="false">IF($M27="","",$M27-$N27)</f>
        <v/>
      </c>
    </row>
    <row r="28" customFormat="false" ht="15" hidden="false" customHeight="false" outlineLevel="0" collapsed="false">
      <c r="A28" s="8"/>
      <c r="B28" s="9"/>
      <c r="C28" s="8"/>
      <c r="D28" s="9"/>
      <c r="E28" s="9"/>
      <c r="F28" s="10"/>
      <c r="G28" s="9"/>
      <c r="H28" s="8"/>
      <c r="I28" s="11" t="str">
        <f aca="false">IF(OR($H28="",$A28=""),"",IF($H28&lt;$A28,"check the dates",$H28-$A28))</f>
        <v/>
      </c>
      <c r="J28" s="12"/>
      <c r="K28" s="6"/>
      <c r="L28" s="13"/>
      <c r="M28" s="14" t="str">
        <f aca="false">IF(AND($J28="",$K28="",$L28=""),"",$J28*$B$5+$K28+$L28*$B$6)</f>
        <v/>
      </c>
      <c r="N28" s="6"/>
      <c r="O28" s="14" t="str">
        <f aca="false">IF($M28="","",$M28-$N28)</f>
        <v/>
      </c>
    </row>
    <row r="29" customFormat="false" ht="15" hidden="false" customHeight="false" outlineLevel="0" collapsed="false">
      <c r="A29" s="8"/>
      <c r="B29" s="9"/>
      <c r="C29" s="8"/>
      <c r="D29" s="9"/>
      <c r="E29" s="9"/>
      <c r="F29" s="10"/>
      <c r="G29" s="9"/>
      <c r="H29" s="8"/>
      <c r="I29" s="11" t="str">
        <f aca="false">IF(OR($H29="",$A29=""),"",IF($H29&lt;$A29,"check the dates",$H29-$A29))</f>
        <v/>
      </c>
      <c r="J29" s="12"/>
      <c r="K29" s="6"/>
      <c r="L29" s="13"/>
      <c r="M29" s="14" t="str">
        <f aca="false">IF(AND($J29="",$K29="",$L29=""),"",$J29*$B$5+$K29+$L29*$B$6)</f>
        <v/>
      </c>
      <c r="N29" s="6"/>
      <c r="O29" s="14" t="str">
        <f aca="false">IF($M29="","",$M29-$N29)</f>
        <v/>
      </c>
    </row>
    <row r="30" customFormat="false" ht="15" hidden="false" customHeight="false" outlineLevel="0" collapsed="false">
      <c r="A30" s="8"/>
      <c r="B30" s="9"/>
      <c r="C30" s="8"/>
      <c r="D30" s="9"/>
      <c r="E30" s="9"/>
      <c r="F30" s="10"/>
      <c r="G30" s="9"/>
      <c r="H30" s="8"/>
      <c r="I30" s="11" t="str">
        <f aca="false">IF(OR($H30="",$A30=""),"",IF($H30&lt;$A30,"check the dates",$H30-$A30))</f>
        <v/>
      </c>
      <c r="J30" s="12"/>
      <c r="K30" s="6"/>
      <c r="L30" s="13"/>
      <c r="M30" s="14" t="str">
        <f aca="false">IF(AND($J30="",$K30="",$L30=""),"",$J30*$B$5+$K30+$L30*$B$6)</f>
        <v/>
      </c>
      <c r="N30" s="6"/>
      <c r="O30" s="14" t="str">
        <f aca="false">IF($M30="","",$M30-$N30)</f>
        <v/>
      </c>
    </row>
    <row r="31" customFormat="false" ht="15" hidden="false" customHeight="false" outlineLevel="0" collapsed="false">
      <c r="A31" s="8"/>
      <c r="B31" s="9"/>
      <c r="C31" s="8"/>
      <c r="D31" s="9"/>
      <c r="E31" s="9"/>
      <c r="F31" s="10"/>
      <c r="G31" s="9"/>
      <c r="H31" s="8"/>
      <c r="I31" s="11" t="str">
        <f aca="false">IF(OR($H31="",$A31=""),"",IF($H31&lt;$A31,"check the dates",$H31-$A31))</f>
        <v/>
      </c>
      <c r="J31" s="12"/>
      <c r="K31" s="6"/>
      <c r="L31" s="13"/>
      <c r="M31" s="14" t="str">
        <f aca="false">IF(AND($J31="",$K31="",$L31=""),"",$J31*$B$5+$K31+$L31*$B$6)</f>
        <v/>
      </c>
      <c r="N31" s="6"/>
      <c r="O31" s="14" t="str">
        <f aca="false">IF($M31="","",$M31-$N31)</f>
        <v/>
      </c>
    </row>
    <row r="32" customFormat="false" ht="15" hidden="false" customHeight="false" outlineLevel="0" collapsed="false">
      <c r="A32" s="8"/>
      <c r="B32" s="9"/>
      <c r="C32" s="8"/>
      <c r="D32" s="9"/>
      <c r="E32" s="9"/>
      <c r="F32" s="10"/>
      <c r="G32" s="9"/>
      <c r="H32" s="8"/>
      <c r="I32" s="11" t="str">
        <f aca="false">IF(OR($H32="",$A32=""),"",IF($H32&lt;$A32,"check the dates",$H32-$A32))</f>
        <v/>
      </c>
      <c r="J32" s="12"/>
      <c r="K32" s="6"/>
      <c r="L32" s="13"/>
      <c r="M32" s="14" t="str">
        <f aca="false">IF(AND($J32="",$K32="",$L32=""),"",$J32*$B$5+$K32+$L32*$B$6)</f>
        <v/>
      </c>
      <c r="N32" s="6"/>
      <c r="O32" s="14" t="str">
        <f aca="false">IF($M32="","",$M32-$N32)</f>
        <v/>
      </c>
    </row>
    <row r="33" customFormat="false" ht="15" hidden="false" customHeight="false" outlineLevel="0" collapsed="false">
      <c r="A33" s="8"/>
      <c r="B33" s="9"/>
      <c r="C33" s="8"/>
      <c r="D33" s="9"/>
      <c r="E33" s="9"/>
      <c r="F33" s="10"/>
      <c r="G33" s="9"/>
      <c r="H33" s="8"/>
      <c r="I33" s="11" t="str">
        <f aca="false">IF(OR($H33="",$A33=""),"",IF($H33&lt;$A33,"check the dates",$H33-$A33))</f>
        <v/>
      </c>
      <c r="J33" s="12"/>
      <c r="K33" s="6"/>
      <c r="L33" s="13"/>
      <c r="M33" s="14" t="str">
        <f aca="false">IF(AND($J33="",$K33="",$L33=""),"",$J33*$B$5+$K33+$L33*$B$6)</f>
        <v/>
      </c>
      <c r="N33" s="6"/>
      <c r="O33" s="14" t="str">
        <f aca="false">IF($M33="","",$M33-$N33)</f>
        <v/>
      </c>
    </row>
    <row r="34" customFormat="false" ht="15" hidden="false" customHeight="false" outlineLevel="0" collapsed="false">
      <c r="A34" s="8"/>
      <c r="B34" s="9"/>
      <c r="C34" s="8"/>
      <c r="D34" s="9"/>
      <c r="E34" s="9"/>
      <c r="F34" s="10"/>
      <c r="G34" s="9"/>
      <c r="H34" s="8"/>
      <c r="I34" s="11" t="str">
        <f aca="false">IF(OR($H34="",$A34=""),"",IF($H34&lt;$A34,"check the dates",$H34-$A34))</f>
        <v/>
      </c>
      <c r="J34" s="12"/>
      <c r="K34" s="6"/>
      <c r="L34" s="13"/>
      <c r="M34" s="14" t="str">
        <f aca="false">IF(AND($J34="",$K34="",$L34=""),"",$J34*$B$5+$K34+$L34*$B$6)</f>
        <v/>
      </c>
      <c r="N34" s="6"/>
      <c r="O34" s="14" t="str">
        <f aca="false">IF($M34="","",$M34-$N34)</f>
        <v/>
      </c>
    </row>
    <row r="35" customFormat="false" ht="15" hidden="false" customHeight="false" outlineLevel="0" collapsed="false">
      <c r="A35" s="8"/>
      <c r="B35" s="9"/>
      <c r="C35" s="8"/>
      <c r="D35" s="9"/>
      <c r="E35" s="9"/>
      <c r="F35" s="10"/>
      <c r="G35" s="9"/>
      <c r="H35" s="8"/>
      <c r="I35" s="11" t="str">
        <f aca="false">IF(OR($H35="",$A35=""),"",IF($H35&lt;$A35,"check the dates",$H35-$A35))</f>
        <v/>
      </c>
      <c r="J35" s="12"/>
      <c r="K35" s="6"/>
      <c r="L35" s="13"/>
      <c r="M35" s="14" t="str">
        <f aca="false">IF(AND($J35="",$K35="",$L35=""),"",$J35*$B$5+$K35+$L35*$B$6)</f>
        <v/>
      </c>
      <c r="N35" s="6"/>
      <c r="O35" s="14" t="str">
        <f aca="false">IF($M35="","",$M35-$N35)</f>
        <v/>
      </c>
    </row>
    <row r="36" customFormat="false" ht="15" hidden="false" customHeight="false" outlineLevel="0" collapsed="false">
      <c r="A36" s="8"/>
      <c r="B36" s="9"/>
      <c r="C36" s="8"/>
      <c r="D36" s="9"/>
      <c r="E36" s="9"/>
      <c r="F36" s="10"/>
      <c r="G36" s="9"/>
      <c r="H36" s="8"/>
      <c r="I36" s="11" t="str">
        <f aca="false">IF(OR($H36="",$A36=""),"",IF($H36&lt;$A36,"check the dates",$H36-$A36))</f>
        <v/>
      </c>
      <c r="J36" s="12"/>
      <c r="K36" s="6"/>
      <c r="L36" s="13"/>
      <c r="M36" s="14" t="str">
        <f aca="false">IF(AND($J36="",$K36="",$L36=""),"",$J36*$B$5+$K36+$L36*$B$6)</f>
        <v/>
      </c>
      <c r="N36" s="6"/>
      <c r="O36" s="14" t="str">
        <f aca="false">IF($M36="","",$M36-$N36)</f>
        <v/>
      </c>
    </row>
    <row r="37" customFormat="false" ht="15" hidden="false" customHeight="false" outlineLevel="0" collapsed="false">
      <c r="A37" s="8"/>
      <c r="B37" s="9"/>
      <c r="C37" s="8"/>
      <c r="D37" s="9"/>
      <c r="E37" s="9"/>
      <c r="F37" s="10"/>
      <c r="G37" s="9"/>
      <c r="H37" s="8"/>
      <c r="I37" s="11" t="str">
        <f aca="false">IF(OR($H37="",$A37=""),"",IF($H37&lt;$A37,"check the dates",$H37-$A37))</f>
        <v/>
      </c>
      <c r="J37" s="12"/>
      <c r="K37" s="6"/>
      <c r="L37" s="13"/>
      <c r="M37" s="14" t="str">
        <f aca="false">IF(AND($J37="",$K37="",$L37=""),"",$J37*$B$5+$K37+$L37*$B$6)</f>
        <v/>
      </c>
      <c r="N37" s="6"/>
      <c r="O37" s="14" t="str">
        <f aca="false">IF($M37="","",$M37-$N37)</f>
        <v/>
      </c>
    </row>
    <row r="38" customFormat="false" ht="15" hidden="false" customHeight="false" outlineLevel="0" collapsed="false">
      <c r="A38" s="8"/>
      <c r="B38" s="9"/>
      <c r="C38" s="8"/>
      <c r="D38" s="9"/>
      <c r="E38" s="9"/>
      <c r="F38" s="10"/>
      <c r="G38" s="9"/>
      <c r="H38" s="8"/>
      <c r="I38" s="11" t="str">
        <f aca="false">IF(OR($H38="",$A38=""),"",IF($H38&lt;$A38,"check the dates",$H38-$A38))</f>
        <v/>
      </c>
      <c r="J38" s="12"/>
      <c r="K38" s="6"/>
      <c r="L38" s="13"/>
      <c r="M38" s="14" t="str">
        <f aca="false">IF(AND($J38="",$K38="",$L38=""),"",$J38*$B$5+$K38+$L38*$B$6)</f>
        <v/>
      </c>
      <c r="N38" s="6"/>
      <c r="O38" s="14" t="str">
        <f aca="false">IF($M38="","",$M38-$N38)</f>
        <v/>
      </c>
    </row>
    <row r="39" customFormat="false" ht="15" hidden="false" customHeight="false" outlineLevel="0" collapsed="false">
      <c r="A39" s="8"/>
      <c r="B39" s="9"/>
      <c r="C39" s="8"/>
      <c r="D39" s="9"/>
      <c r="E39" s="9"/>
      <c r="F39" s="10"/>
      <c r="G39" s="9"/>
      <c r="H39" s="8"/>
      <c r="I39" s="11" t="str">
        <f aca="false">IF(OR($H39="",$A39=""),"",IF($H39&lt;$A39,"check the dates",$H39-$A39))</f>
        <v/>
      </c>
      <c r="J39" s="12"/>
      <c r="K39" s="6"/>
      <c r="L39" s="13"/>
      <c r="M39" s="14" t="str">
        <f aca="false">IF(AND($J39="",$K39="",$L39=""),"",$J39*$B$5+$K39+$L39*$B$6)</f>
        <v/>
      </c>
      <c r="N39" s="6"/>
      <c r="O39" s="14" t="str">
        <f aca="false">IF($M39="","",$M39-$N39)</f>
        <v/>
      </c>
    </row>
    <row r="40" customFormat="false" ht="15" hidden="false" customHeight="false" outlineLevel="0" collapsed="false">
      <c r="A40" s="8"/>
      <c r="B40" s="9"/>
      <c r="C40" s="8"/>
      <c r="D40" s="9"/>
      <c r="E40" s="9"/>
      <c r="F40" s="10"/>
      <c r="G40" s="9"/>
      <c r="H40" s="8"/>
      <c r="I40" s="11" t="str">
        <f aca="false">IF(OR($H40="",$A40=""),"",IF($H40&lt;$A40,"check the dates",$H40-$A40))</f>
        <v/>
      </c>
      <c r="J40" s="12"/>
      <c r="K40" s="6"/>
      <c r="L40" s="13"/>
      <c r="M40" s="14" t="str">
        <f aca="false">IF(AND($J40="",$K40="",$L40=""),"",$J40*$B$5+$K40+$L40*$B$6)</f>
        <v/>
      </c>
      <c r="N40" s="6"/>
      <c r="O40" s="14" t="str">
        <f aca="false">IF($M40="","",$M40-$N40)</f>
        <v/>
      </c>
    </row>
    <row r="41" customFormat="false" ht="15" hidden="false" customHeight="false" outlineLevel="0" collapsed="false">
      <c r="A41" s="8"/>
      <c r="B41" s="9"/>
      <c r="C41" s="8"/>
      <c r="D41" s="9"/>
      <c r="E41" s="9"/>
      <c r="F41" s="10"/>
      <c r="G41" s="9"/>
      <c r="H41" s="8"/>
      <c r="I41" s="11" t="str">
        <f aca="false">IF(OR($H41="",$A41=""),"",IF($H41&lt;$A41,"check the dates",$H41-$A41))</f>
        <v/>
      </c>
      <c r="J41" s="12"/>
      <c r="K41" s="6"/>
      <c r="L41" s="13"/>
      <c r="M41" s="14" t="str">
        <f aca="false">IF(AND($J41="",$K41="",$L41=""),"",$J41*$B$5+$K41+$L41*$B$6)</f>
        <v/>
      </c>
      <c r="N41" s="6"/>
      <c r="O41" s="14" t="str">
        <f aca="false">IF($M41="","",$M41-$N41)</f>
        <v/>
      </c>
    </row>
    <row r="42" customFormat="false" ht="15" hidden="false" customHeight="false" outlineLevel="0" collapsed="false">
      <c r="A42" s="8"/>
      <c r="B42" s="9"/>
      <c r="C42" s="8"/>
      <c r="D42" s="9"/>
      <c r="E42" s="9"/>
      <c r="F42" s="10"/>
      <c r="G42" s="9"/>
      <c r="H42" s="8"/>
      <c r="I42" s="11" t="str">
        <f aca="false">IF(OR($H42="",$A42=""),"",IF($H42&lt;$A42,"check the dates",$H42-$A42))</f>
        <v/>
      </c>
      <c r="J42" s="12"/>
      <c r="K42" s="6"/>
      <c r="L42" s="13"/>
      <c r="M42" s="14" t="str">
        <f aca="false">IF(AND($J42="",$K42="",$L42=""),"",$J42*$B$5+$K42+$L42*$B$6)</f>
        <v/>
      </c>
      <c r="N42" s="6"/>
      <c r="O42" s="14" t="str">
        <f aca="false">IF($M42="","",$M42-$N42)</f>
        <v/>
      </c>
    </row>
    <row r="43" customFormat="false" ht="15" hidden="false" customHeight="false" outlineLevel="0" collapsed="false">
      <c r="A43" s="8"/>
      <c r="B43" s="9"/>
      <c r="C43" s="8"/>
      <c r="D43" s="9"/>
      <c r="E43" s="9"/>
      <c r="F43" s="10"/>
      <c r="G43" s="9"/>
      <c r="H43" s="8"/>
      <c r="I43" s="11" t="str">
        <f aca="false">IF(OR($H43="",$A43=""),"",IF($H43&lt;$A43,"check the dates",$H43-$A43))</f>
        <v/>
      </c>
      <c r="J43" s="12"/>
      <c r="K43" s="6"/>
      <c r="L43" s="13"/>
      <c r="M43" s="14" t="str">
        <f aca="false">IF(AND($J43="",$K43="",$L43=""),"",$J43*$B$5+$K43+$L43*$B$6)</f>
        <v/>
      </c>
      <c r="N43" s="6"/>
      <c r="O43" s="14" t="str">
        <f aca="false">IF($M43="","",$M43-$N43)</f>
        <v/>
      </c>
    </row>
    <row r="44" customFormat="false" ht="15" hidden="false" customHeight="false" outlineLevel="0" collapsed="false">
      <c r="A44" s="8"/>
      <c r="B44" s="9"/>
      <c r="C44" s="8"/>
      <c r="D44" s="9"/>
      <c r="E44" s="9"/>
      <c r="F44" s="10"/>
      <c r="G44" s="9"/>
      <c r="H44" s="8"/>
      <c r="I44" s="11" t="str">
        <f aca="false">IF(OR($H44="",$A44=""),"",IF($H44&lt;$A44,"check the dates",$H44-$A44))</f>
        <v/>
      </c>
      <c r="J44" s="12"/>
      <c r="K44" s="6"/>
      <c r="L44" s="13"/>
      <c r="M44" s="14" t="str">
        <f aca="false">IF(AND($J44="",$K44="",$L44=""),"",$J44*$B$5+$K44+$L44*$B$6)</f>
        <v/>
      </c>
      <c r="N44" s="6"/>
      <c r="O44" s="14" t="str">
        <f aca="false">IF($M44="","",$M44-$N44)</f>
        <v/>
      </c>
    </row>
    <row r="45" customFormat="false" ht="15" hidden="false" customHeight="false" outlineLevel="0" collapsed="false">
      <c r="A45" s="8"/>
      <c r="B45" s="9"/>
      <c r="C45" s="8"/>
      <c r="D45" s="9"/>
      <c r="E45" s="9"/>
      <c r="F45" s="10"/>
      <c r="G45" s="9"/>
      <c r="H45" s="8"/>
      <c r="I45" s="11" t="str">
        <f aca="false">IF(OR($H45="",$A45=""),"",IF($H45&lt;$A45,"check the dates",$H45-$A45))</f>
        <v/>
      </c>
      <c r="J45" s="12"/>
      <c r="K45" s="6"/>
      <c r="L45" s="13"/>
      <c r="M45" s="14" t="str">
        <f aca="false">IF(AND($J45="",$K45="",$L45=""),"",$J45*$B$5+$K45+$L45*$B$6)</f>
        <v/>
      </c>
      <c r="N45" s="6"/>
      <c r="O45" s="14" t="str">
        <f aca="false">IF($M45="","",$M45-$N45)</f>
        <v/>
      </c>
    </row>
    <row r="46" customFormat="false" ht="15" hidden="false" customHeight="false" outlineLevel="0" collapsed="false">
      <c r="A46" s="8"/>
      <c r="B46" s="9"/>
      <c r="C46" s="8"/>
      <c r="D46" s="9"/>
      <c r="E46" s="9"/>
      <c r="F46" s="10"/>
      <c r="G46" s="9"/>
      <c r="H46" s="8"/>
      <c r="I46" s="11" t="str">
        <f aca="false">IF(OR($H46="",$A46=""),"",IF($H46&lt;$A46,"check the dates",$H46-$A46))</f>
        <v/>
      </c>
      <c r="J46" s="12"/>
      <c r="K46" s="6"/>
      <c r="L46" s="13"/>
      <c r="M46" s="14" t="str">
        <f aca="false">IF(AND($J46="",$K46="",$L46=""),"",$J46*$B$5+$K46+$L46*$B$6)</f>
        <v/>
      </c>
      <c r="N46" s="6"/>
      <c r="O46" s="14" t="str">
        <f aca="false">IF($M46="","",$M46-$N46)</f>
        <v/>
      </c>
    </row>
    <row r="47" customFormat="false" ht="15" hidden="false" customHeight="false" outlineLevel="0" collapsed="false">
      <c r="A47" s="8"/>
      <c r="B47" s="9"/>
      <c r="C47" s="8"/>
      <c r="D47" s="9"/>
      <c r="E47" s="9"/>
      <c r="F47" s="10"/>
      <c r="G47" s="9"/>
      <c r="H47" s="8"/>
      <c r="I47" s="11" t="str">
        <f aca="false">IF(OR($H47="",$A47=""),"",IF($H47&lt;$A47,"check the dates",$H47-$A47))</f>
        <v/>
      </c>
      <c r="J47" s="12"/>
      <c r="K47" s="6"/>
      <c r="L47" s="13"/>
      <c r="M47" s="14" t="str">
        <f aca="false">IF(AND($J47="",$K47="",$L47=""),"",$J47*$B$5+$K47+$L47*$B$6)</f>
        <v/>
      </c>
      <c r="N47" s="6"/>
      <c r="O47" s="14" t="str">
        <f aca="false">IF($M47="","",$M47-$N47)</f>
        <v/>
      </c>
    </row>
    <row r="48" customFormat="false" ht="15" hidden="false" customHeight="false" outlineLevel="0" collapsed="false">
      <c r="A48" s="8"/>
      <c r="B48" s="9"/>
      <c r="C48" s="8"/>
      <c r="D48" s="9"/>
      <c r="E48" s="9"/>
      <c r="F48" s="10"/>
      <c r="G48" s="9"/>
      <c r="H48" s="8"/>
      <c r="I48" s="11" t="str">
        <f aca="false">IF(OR($H48="",$A48=""),"",IF($H48&lt;$A48,"check the dates",$H48-$A48))</f>
        <v/>
      </c>
      <c r="J48" s="12"/>
      <c r="K48" s="6"/>
      <c r="L48" s="13"/>
      <c r="M48" s="14" t="str">
        <f aca="false">IF(AND($J48="",$K48="",$L48=""),"",$J48*$B$5+$K48+$L48*$B$6)</f>
        <v/>
      </c>
      <c r="N48" s="6"/>
      <c r="O48" s="14" t="str">
        <f aca="false">IF($M48="","",$M48-$N48)</f>
        <v/>
      </c>
    </row>
    <row r="49" customFormat="false" ht="15" hidden="false" customHeight="false" outlineLevel="0" collapsed="false">
      <c r="A49" s="8"/>
      <c r="B49" s="9"/>
      <c r="C49" s="8"/>
      <c r="D49" s="9"/>
      <c r="E49" s="9"/>
      <c r="F49" s="10"/>
      <c r="G49" s="9"/>
      <c r="H49" s="8"/>
      <c r="I49" s="11" t="str">
        <f aca="false">IF(OR($H49="",$A49=""),"",IF($H49&lt;$A49,"check the dates",$H49-$A49))</f>
        <v/>
      </c>
      <c r="J49" s="12"/>
      <c r="K49" s="6"/>
      <c r="L49" s="13"/>
      <c r="M49" s="14" t="str">
        <f aca="false">IF(AND($J49="",$K49="",$L49=""),"",$J49*$B$5+$K49+$L49*$B$6)</f>
        <v/>
      </c>
      <c r="N49" s="6"/>
      <c r="O49" s="14" t="str">
        <f aca="false">IF($M49="","",$M49-$N49)</f>
        <v/>
      </c>
    </row>
    <row r="50" customFormat="false" ht="15" hidden="false" customHeight="false" outlineLevel="0" collapsed="false">
      <c r="A50" s="8"/>
      <c r="B50" s="9"/>
      <c r="C50" s="8"/>
      <c r="D50" s="9"/>
      <c r="E50" s="9"/>
      <c r="F50" s="10"/>
      <c r="G50" s="9"/>
      <c r="H50" s="8"/>
      <c r="I50" s="11" t="str">
        <f aca="false">IF(OR($H50="",$A50=""),"",IF($H50&lt;$A50,"check the dates",$H50-$A50))</f>
        <v/>
      </c>
      <c r="J50" s="12"/>
      <c r="K50" s="6"/>
      <c r="L50" s="13"/>
      <c r="M50" s="14" t="str">
        <f aca="false">IF(AND($J50="",$K50="",$L50=""),"",$J50*$B$5+$K50+$L50*$B$6)</f>
        <v/>
      </c>
      <c r="N50" s="6"/>
      <c r="O50" s="14" t="str">
        <f aca="false">IF($M50="","",$M50-$N50)</f>
        <v/>
      </c>
    </row>
    <row r="51" customFormat="false" ht="15" hidden="false" customHeight="false" outlineLevel="0" collapsed="false">
      <c r="A51" s="8"/>
      <c r="B51" s="9"/>
      <c r="C51" s="8"/>
      <c r="D51" s="9"/>
      <c r="E51" s="9"/>
      <c r="F51" s="10"/>
      <c r="G51" s="9"/>
      <c r="H51" s="8"/>
      <c r="I51" s="11" t="str">
        <f aca="false">IF(OR($H51="",$A51=""),"",IF($H51&lt;$A51,"check the dates",$H51-$A51))</f>
        <v/>
      </c>
      <c r="J51" s="12"/>
      <c r="K51" s="6"/>
      <c r="L51" s="13"/>
      <c r="M51" s="14" t="str">
        <f aca="false">IF(AND($J51="",$K51="",$L51=""),"",$J51*$B$5+$K51+$L51*$B$6)</f>
        <v/>
      </c>
      <c r="N51" s="6"/>
      <c r="O51" s="14" t="str">
        <f aca="false">IF($M51="","",$M51-$N51)</f>
        <v/>
      </c>
    </row>
    <row r="52" customFormat="false" ht="15" hidden="false" customHeight="false" outlineLevel="0" collapsed="false">
      <c r="A52" s="8"/>
      <c r="B52" s="9"/>
      <c r="C52" s="8"/>
      <c r="D52" s="9"/>
      <c r="E52" s="9"/>
      <c r="F52" s="10"/>
      <c r="G52" s="9"/>
      <c r="H52" s="8"/>
      <c r="I52" s="11" t="str">
        <f aca="false">IF(OR($H52="",$A52=""),"",IF($H52&lt;$A52,"check the dates",$H52-$A52))</f>
        <v/>
      </c>
      <c r="J52" s="12"/>
      <c r="K52" s="6"/>
      <c r="L52" s="13"/>
      <c r="M52" s="14" t="str">
        <f aca="false">IF(AND($J52="",$K52="",$L52=""),"",$J52*$B$5+$K52+$L52*$B$6)</f>
        <v/>
      </c>
      <c r="N52" s="6"/>
      <c r="O52" s="14" t="str">
        <f aca="false">IF($M52="","",$M52-$N52)</f>
        <v/>
      </c>
    </row>
    <row r="53" customFormat="false" ht="15" hidden="false" customHeight="false" outlineLevel="0" collapsed="false">
      <c r="A53" s="8"/>
      <c r="B53" s="9"/>
      <c r="C53" s="8"/>
      <c r="D53" s="9"/>
      <c r="E53" s="9"/>
      <c r="F53" s="10"/>
      <c r="G53" s="9"/>
      <c r="H53" s="8"/>
      <c r="I53" s="11" t="str">
        <f aca="false">IF(OR($H53="",$A53=""),"",IF($H53&lt;$A53,"check the dates",$H53-$A53))</f>
        <v/>
      </c>
      <c r="J53" s="12"/>
      <c r="K53" s="6"/>
      <c r="L53" s="13"/>
      <c r="M53" s="14" t="str">
        <f aca="false">IF(AND($J53="",$K53="",$L53=""),"",$J53*$B$5+$K53+$L53*$B$6)</f>
        <v/>
      </c>
      <c r="N53" s="6"/>
      <c r="O53" s="14" t="str">
        <f aca="false">IF($M53="","",$M53-$N53)</f>
        <v/>
      </c>
    </row>
    <row r="54" customFormat="false" ht="15" hidden="false" customHeight="false" outlineLevel="0" collapsed="false">
      <c r="A54" s="8"/>
      <c r="B54" s="9"/>
      <c r="C54" s="8"/>
      <c r="D54" s="9"/>
      <c r="E54" s="9"/>
      <c r="F54" s="10"/>
      <c r="G54" s="9"/>
      <c r="H54" s="8"/>
      <c r="I54" s="11" t="str">
        <f aca="false">IF(OR($H54="",$A54=""),"",IF($H54&lt;$A54,"check the dates",$H54-$A54))</f>
        <v/>
      </c>
      <c r="J54" s="12"/>
      <c r="K54" s="6"/>
      <c r="L54" s="13"/>
      <c r="M54" s="14" t="str">
        <f aca="false">IF(AND($J54="",$K54="",$L54=""),"",$J54*$B$5+$K54+$L54*$B$6)</f>
        <v/>
      </c>
      <c r="N54" s="6"/>
      <c r="O54" s="14" t="str">
        <f aca="false">IF($M54="","",$M54-$N54)</f>
        <v/>
      </c>
    </row>
    <row r="55" customFormat="false" ht="15" hidden="false" customHeight="false" outlineLevel="0" collapsed="false">
      <c r="A55" s="8"/>
      <c r="B55" s="9"/>
      <c r="C55" s="8"/>
      <c r="D55" s="9"/>
      <c r="E55" s="9"/>
      <c r="F55" s="10"/>
      <c r="G55" s="9"/>
      <c r="H55" s="8"/>
      <c r="I55" s="11" t="str">
        <f aca="false">IF(OR($H55="",$A55=""),"",IF($H55&lt;$A55,"check the dates",$H55-$A55))</f>
        <v/>
      </c>
      <c r="J55" s="12"/>
      <c r="K55" s="6"/>
      <c r="L55" s="13"/>
      <c r="M55" s="14" t="str">
        <f aca="false">IF(AND($J55="",$K55="",$L55=""),"",$J55*$B$5+$K55+$L55*$B$6)</f>
        <v/>
      </c>
      <c r="N55" s="6"/>
      <c r="O55" s="14" t="str">
        <f aca="false">IF($M55="","",$M55-$N55)</f>
        <v/>
      </c>
    </row>
    <row r="56" customFormat="false" ht="15" hidden="false" customHeight="false" outlineLevel="0" collapsed="false">
      <c r="A56" s="8"/>
      <c r="B56" s="9"/>
      <c r="C56" s="8"/>
      <c r="D56" s="9"/>
      <c r="E56" s="9"/>
      <c r="F56" s="10"/>
      <c r="G56" s="9"/>
      <c r="H56" s="8"/>
      <c r="I56" s="11" t="str">
        <f aca="false">IF(OR($H56="",$A56=""),"",IF($H56&lt;$A56,"check the dates",$H56-$A56))</f>
        <v/>
      </c>
      <c r="J56" s="12"/>
      <c r="K56" s="6"/>
      <c r="L56" s="13"/>
      <c r="M56" s="14" t="str">
        <f aca="false">IF(AND($J56="",$K56="",$L56=""),"",$J56*$B$5+$K56+$L56*$B$6)</f>
        <v/>
      </c>
      <c r="N56" s="6"/>
      <c r="O56" s="14" t="str">
        <f aca="false">IF($M56="","",$M56-$N56)</f>
        <v/>
      </c>
    </row>
    <row r="57" customFormat="false" ht="15" hidden="false" customHeight="false" outlineLevel="0" collapsed="false">
      <c r="A57" s="8"/>
      <c r="B57" s="9"/>
      <c r="C57" s="8"/>
      <c r="D57" s="9"/>
      <c r="E57" s="9"/>
      <c r="F57" s="10"/>
      <c r="G57" s="9"/>
      <c r="H57" s="8"/>
      <c r="I57" s="11" t="str">
        <f aca="false">IF(OR($H57="",$A57=""),"",IF($H57&lt;$A57,"check the dates",$H57-$A57))</f>
        <v/>
      </c>
      <c r="J57" s="12"/>
      <c r="K57" s="6"/>
      <c r="L57" s="13"/>
      <c r="M57" s="14" t="str">
        <f aca="false">IF(AND($J57="",$K57="",$L57=""),"",$J57*$B$5+$K57+$L57*$B$6)</f>
        <v/>
      </c>
      <c r="N57" s="6"/>
      <c r="O57" s="14" t="str">
        <f aca="false">IF($M57="","",$M57-$N57)</f>
        <v/>
      </c>
    </row>
    <row r="58" customFormat="false" ht="15" hidden="false" customHeight="false" outlineLevel="0" collapsed="false">
      <c r="A58" s="8"/>
      <c r="B58" s="9"/>
      <c r="C58" s="8"/>
      <c r="D58" s="9"/>
      <c r="E58" s="9"/>
      <c r="F58" s="10"/>
      <c r="G58" s="9"/>
      <c r="H58" s="8"/>
      <c r="I58" s="11" t="str">
        <f aca="false">IF(OR($H58="",$A58=""),"",IF($H58&lt;$A58,"check the dates",$H58-$A58))</f>
        <v/>
      </c>
      <c r="J58" s="12"/>
      <c r="K58" s="6"/>
      <c r="L58" s="13"/>
      <c r="M58" s="14" t="str">
        <f aca="false">IF(AND($J58="",$K58="",$L58=""),"",$J58*$B$5+$K58+$L58*$B$6)</f>
        <v/>
      </c>
      <c r="N58" s="6"/>
      <c r="O58" s="14" t="str">
        <f aca="false">IF($M58="","",$M58-$N58)</f>
        <v/>
      </c>
    </row>
    <row r="59" customFormat="false" ht="15" hidden="false" customHeight="false" outlineLevel="0" collapsed="false">
      <c r="A59" s="8"/>
      <c r="B59" s="9"/>
      <c r="C59" s="8"/>
      <c r="D59" s="9"/>
      <c r="E59" s="9"/>
      <c r="F59" s="10"/>
      <c r="G59" s="9"/>
      <c r="H59" s="8"/>
      <c r="I59" s="11" t="str">
        <f aca="false">IF(OR($H59="",$A59=""),"",IF($H59&lt;$A59,"check the dates",$H59-$A59))</f>
        <v/>
      </c>
      <c r="J59" s="12"/>
      <c r="K59" s="6"/>
      <c r="L59" s="13"/>
      <c r="M59" s="14" t="str">
        <f aca="false">IF(AND($J59="",$K59="",$L59=""),"",$J59*$B$5+$K59+$L59*$B$6)</f>
        <v/>
      </c>
      <c r="N59" s="6"/>
      <c r="O59" s="14" t="str">
        <f aca="false">IF($M59="","",$M59-$N59)</f>
        <v/>
      </c>
    </row>
    <row r="61" customFormat="false" ht="39.55" hidden="false" customHeight="false" outlineLevel="0" collapsed="false">
      <c r="A61" s="4" t="s">
        <v>50</v>
      </c>
      <c r="B61" s="5"/>
      <c r="C61" s="5"/>
      <c r="D61" s="7" t="s">
        <v>51</v>
      </c>
    </row>
    <row r="62" customFormat="false" ht="15" hidden="false" customHeight="false" outlineLevel="0" collapsed="false">
      <c r="A62" s="2" t="s">
        <v>52</v>
      </c>
      <c r="B62" s="14" t="n">
        <f aca="false">COUNTA($B$10:$B$59)</f>
        <v>7</v>
      </c>
      <c r="D62" s="2" t="s">
        <v>53</v>
      </c>
    </row>
    <row r="63" customFormat="false" ht="15" hidden="false" customHeight="false" outlineLevel="0" collapsed="false">
      <c r="A63" s="2" t="s">
        <v>54</v>
      </c>
      <c r="B63" s="14" t="n">
        <f aca="false">COUNTIF($F$10:$F$59,"Open")</f>
        <v>1</v>
      </c>
      <c r="D63" s="2" t="s">
        <v>55</v>
      </c>
    </row>
    <row r="64" customFormat="false" ht="15" hidden="false" customHeight="false" outlineLevel="0" collapsed="false">
      <c r="A64" s="2" t="s">
        <v>28</v>
      </c>
      <c r="B64" s="14" t="n">
        <f aca="false">COUNTIF($F$10:$F$59,"Ours")</f>
        <v>3</v>
      </c>
      <c r="D64" s="2" t="s">
        <v>56</v>
      </c>
    </row>
    <row r="65" customFormat="false" ht="15" hidden="false" customHeight="false" outlineLevel="0" collapsed="false">
      <c r="A65" s="2" t="s">
        <v>57</v>
      </c>
      <c r="B65" s="14" t="n">
        <f aca="false">COUNTIF($F$10:$F$59,"Material")</f>
        <v>1</v>
      </c>
      <c r="D65" s="2" t="s">
        <v>58</v>
      </c>
    </row>
    <row r="66" customFormat="false" ht="15" hidden="false" customHeight="false" outlineLevel="0" collapsed="false">
      <c r="A66" s="2" t="s">
        <v>40</v>
      </c>
      <c r="B66" s="14" t="n">
        <f aca="false">COUNTIF($F$10:$F$59,"Neither")</f>
        <v>2</v>
      </c>
      <c r="D66" s="2" t="s">
        <v>59</v>
      </c>
    </row>
    <row r="67" customFormat="false" ht="15" hidden="false" customHeight="false" outlineLevel="0" collapsed="false">
      <c r="A67" s="2" t="s">
        <v>60</v>
      </c>
      <c r="B67" s="14" t="n">
        <f aca="false">COUNTIFS($B$10:$B$59,"&lt;&gt;",$F$10:$F$59,"&lt;&gt;Ours",$F$10:$F$59,"&lt;&gt;Material",$F$10:$F$59,"&lt;&gt;Neither",$F$10:$F$59,"&lt;&gt;Open")+COUNTIFS($B$10:$B$59,"",$M$10:$M$59,"&gt;0")+COUNTIFS($B$10:$B$59,"&lt;&gt;",$F$10:$F$59,"Ours",$G$10:$G$59,"")+COUNTIFS($B$10:$B$59,"&lt;&gt;",$F$10:$F$59,"Material",$G$10:$G$59,"")+COUNTIFS($B$10:$B$59,"&lt;&gt;",$F$10:$F$59,"Neither",$G$10:$G$59,"")+COUNTIFS($B$10:$B$59,"&lt;&gt;",$F$10:$F$59,"Open",$M$10:$M$59,"&gt;0")+IF(COUNTA($A$60:$O$60)&gt;0,1,0)</f>
        <v>0</v>
      </c>
      <c r="D67" s="2" t="s">
        <v>61</v>
      </c>
    </row>
    <row r="68" customFormat="false" ht="15" hidden="false" customHeight="false" outlineLevel="0" collapsed="false">
      <c r="A68" s="2" t="s">
        <v>62</v>
      </c>
      <c r="B68" s="14" t="n">
        <f aca="false">IF($B$67&lt;&gt;0,"Fix the rows that don't line up first",IF($B$62=0,"-",IF(OR($B$5&lt;=0,$B$6&lt;=0),"Type your rates in B5 and B6",SUM($M$10:$M$59))))</f>
        <v>1155</v>
      </c>
      <c r="D68" s="2" t="s">
        <v>63</v>
      </c>
    </row>
    <row r="69" customFormat="false" ht="15" hidden="false" customHeight="false" outlineLevel="0" collapsed="false">
      <c r="A69" s="2" t="s">
        <v>64</v>
      </c>
      <c r="B69" s="14" t="n">
        <f aca="false">IF($B$67&lt;&gt;0,"Fix the rows that don't line up first",IF($B$62=0,"-",SUM($N$10:$N$59)))</f>
        <v>325</v>
      </c>
      <c r="D69" s="2" t="s">
        <v>65</v>
      </c>
    </row>
    <row r="70" customFormat="false" ht="15" hidden="false" customHeight="false" outlineLevel="0" collapsed="false">
      <c r="A70" s="15" t="s">
        <v>66</v>
      </c>
      <c r="B70" s="16" t="n">
        <f aca="false">IF($B$67&lt;&gt;0,"Fix the rows that don't line up first",IF($B$62=0,"-",IF(OR($B$5&lt;=0,$B$6&lt;=0),"Type your rates in B5 and B6",SUM($O$10:$O$59))))</f>
        <v>830</v>
      </c>
      <c r="D70" s="2" t="s">
        <v>67</v>
      </c>
    </row>
    <row r="71" customFormat="false" ht="15" hidden="false" customHeight="false" outlineLevel="0" collapsed="false">
      <c r="A71" s="15" t="s">
        <v>68</v>
      </c>
      <c r="B71" s="17" t="n">
        <f aca="false">IF($B$67&lt;&gt;0,"Fix the rows that don't line up first",IF($B$62=0,"-",IF(OR($B$5&lt;=0,$B$6&lt;=0),"Type your rates in B5 and B6",IF($B$7&lt;=0,"Type your average job profit",$B$70/$B$7))))</f>
        <v>0.332</v>
      </c>
      <c r="D71" s="2" t="s">
        <v>69</v>
      </c>
    </row>
    <row r="72" customFormat="false" ht="15" hidden="false" customHeight="false" outlineLevel="0" collapsed="false">
      <c r="A72" s="2" t="s">
        <v>70</v>
      </c>
      <c r="B72" s="18" t="n">
        <f aca="false">IF(COUNT($I$10:$I$59)=0,"-",AVERAGE($I$10:$I$59))</f>
        <v>1.33333333333333</v>
      </c>
      <c r="D72" s="2" t="s">
        <v>71</v>
      </c>
    </row>
    <row r="74" customFormat="false" ht="30.75" hidden="false" customHeight="true" outlineLevel="0" collapsed="false">
      <c r="A74" s="4" t="s">
        <v>72</v>
      </c>
      <c r="B74" s="7" t="s">
        <v>73</v>
      </c>
      <c r="C74" s="7" t="s">
        <v>74</v>
      </c>
      <c r="D74" s="7" t="s">
        <v>51</v>
      </c>
    </row>
    <row r="75" customFormat="false" ht="15" hidden="false" customHeight="false" outlineLevel="0" collapsed="false">
      <c r="A75" s="2" t="s">
        <v>37</v>
      </c>
      <c r="B75" s="14" t="n">
        <f aca="false">COUNTIF($G$10:$G$59,$A75)</f>
        <v>1</v>
      </c>
      <c r="C75" s="14" t="n">
        <f aca="false">IF(OR($B$5&lt;=0,$B$6&lt;=0),"-",SUMIF($G$10:$G$59,$A75,$O$10:$O$59))</f>
        <v>280</v>
      </c>
      <c r="D75" s="2" t="s">
        <v>75</v>
      </c>
    </row>
    <row r="76" customFormat="false" ht="15" hidden="false" customHeight="false" outlineLevel="0" collapsed="false">
      <c r="A76" s="2" t="s">
        <v>29</v>
      </c>
      <c r="B76" s="14" t="n">
        <f aca="false">COUNTIF($G$10:$G$59,$A76)</f>
        <v>2</v>
      </c>
      <c r="C76" s="14" t="n">
        <f aca="false">IF(OR($B$5&lt;=0,$B$6&lt;=0),"-",SUMIF($G$10:$G$59,$A76,$O$10:$O$59))</f>
        <v>345</v>
      </c>
    </row>
    <row r="77" customFormat="false" ht="15" hidden="false" customHeight="false" outlineLevel="0" collapsed="false">
      <c r="A77" s="2" t="s">
        <v>76</v>
      </c>
      <c r="B77" s="14" t="n">
        <f aca="false">COUNTIF($G$10:$G$59,$A77)</f>
        <v>0</v>
      </c>
      <c r="C77" s="14" t="n">
        <f aca="false">IF(OR($B$5&lt;=0,$B$6&lt;=0),"-",SUMIF($G$10:$G$59,$A77,$O$10:$O$59))</f>
        <v>0</v>
      </c>
      <c r="D77" s="2" t="s">
        <v>77</v>
      </c>
    </row>
    <row r="78" customFormat="false" ht="15" hidden="false" customHeight="false" outlineLevel="0" collapsed="false">
      <c r="A78" s="2" t="s">
        <v>78</v>
      </c>
      <c r="B78" s="14" t="n">
        <f aca="false">COUNTIF($G$10:$G$59,$A78)</f>
        <v>0</v>
      </c>
      <c r="C78" s="14" t="n">
        <f aca="false">IF(OR($B$5&lt;=0,$B$6&lt;=0),"-",SUMIF($G$10:$G$59,$A78,$O$10:$O$59))</f>
        <v>0</v>
      </c>
    </row>
    <row r="79" customFormat="false" ht="15" hidden="false" customHeight="false" outlineLevel="0" collapsed="false">
      <c r="A79" s="2" t="s">
        <v>79</v>
      </c>
      <c r="B79" s="14" t="n">
        <f aca="false">COUNTIF($G$10:$G$59,$A79)</f>
        <v>0</v>
      </c>
      <c r="C79" s="14" t="n">
        <f aca="false">IF(OR($B$5&lt;=0,$B$6&lt;=0),"-",SUMIF($G$10:$G$59,$A79,$O$10:$O$59))</f>
        <v>0</v>
      </c>
    </row>
    <row r="80" customFormat="false" ht="15" hidden="false" customHeight="false" outlineLevel="0" collapsed="false">
      <c r="A80" s="2" t="s">
        <v>34</v>
      </c>
      <c r="B80" s="14" t="n">
        <f aca="false">COUNTIF($G$10:$G$59,$A80)</f>
        <v>1</v>
      </c>
      <c r="C80" s="14" t="n">
        <f aca="false">IF(OR($B$5&lt;=0,$B$6&lt;=0),"-",SUMIF($G$10:$G$59,$A80,$O$10:$O$59))</f>
        <v>115</v>
      </c>
    </row>
    <row r="81" customFormat="false" ht="15" hidden="false" customHeight="false" outlineLevel="0" collapsed="false">
      <c r="A81" s="2" t="s">
        <v>44</v>
      </c>
      <c r="B81" s="14" t="n">
        <f aca="false">COUNTIF($G$10:$G$59,$A81)</f>
        <v>1</v>
      </c>
      <c r="C81" s="14" t="n">
        <f aca="false">IF(OR($B$5&lt;=0,$B$6&lt;=0),"-",SUMIF($G$10:$G$59,$A81,$O$10:$O$59))</f>
        <v>90</v>
      </c>
    </row>
    <row r="82" customFormat="false" ht="15" hidden="false" customHeight="false" outlineLevel="0" collapsed="false">
      <c r="A82" s="2" t="s">
        <v>80</v>
      </c>
      <c r="B82" s="14" t="n">
        <f aca="false">COUNTIF($G$10:$G$59,$A82)</f>
        <v>0</v>
      </c>
      <c r="C82" s="14" t="n">
        <f aca="false">IF(OR($B$5&lt;=0,$B$6&lt;=0),"-",SUMIF($G$10:$G$59,$A82,$O$10:$O$59))</f>
        <v>0</v>
      </c>
    </row>
    <row r="83" customFormat="false" ht="15" hidden="false" customHeight="false" outlineLevel="0" collapsed="false">
      <c r="A83" s="2" t="s">
        <v>41</v>
      </c>
      <c r="B83" s="14" t="n">
        <f aca="false">COUNTIF($G$10:$G$59,$A83)</f>
        <v>1</v>
      </c>
      <c r="C83" s="14" t="n">
        <f aca="false">IF(OR($B$5&lt;=0,$B$6&lt;=0),"-",SUMIF($G$10:$G$59,$A83,$O$10:$O$59))</f>
        <v>0</v>
      </c>
    </row>
    <row r="84" customFormat="false" ht="15" hidden="false" customHeight="false" outlineLevel="0" collapsed="false">
      <c r="A84" s="2" t="s">
        <v>81</v>
      </c>
      <c r="B84" s="14" t="n">
        <f aca="false">COUNTIF($G$10:$G$59,$A84)</f>
        <v>0</v>
      </c>
      <c r="C84" s="14" t="n">
        <f aca="false">IF(OR($B$5&lt;=0,$B$6&lt;=0),"-",SUMIF($G$10:$G$59,$A84,$O$10:$O$59))</f>
        <v>0</v>
      </c>
    </row>
    <row r="85" customFormat="false" ht="15" hidden="false" customHeight="false" outlineLevel="0" collapsed="false">
      <c r="A85" s="2" t="s">
        <v>82</v>
      </c>
      <c r="B85" s="14" t="n">
        <f aca="false">COUNTA($G$10:$G$59)-SUM($B$75:$B$84)</f>
        <v>0</v>
      </c>
      <c r="D85" s="2" t="s">
        <v>83</v>
      </c>
    </row>
    <row r="87" customFormat="false" ht="30" hidden="false" customHeight="true" outlineLevel="0" collapsed="false">
      <c r="A87" s="19" t="s">
        <v>84</v>
      </c>
      <c r="B87" s="19"/>
      <c r="C87" s="19"/>
      <c r="D87" s="19"/>
      <c r="E87" s="19"/>
      <c r="F87" s="19"/>
      <c r="G87" s="19"/>
      <c r="H87" s="19"/>
      <c r="I87" s="19"/>
      <c r="J87" s="19"/>
      <c r="K87" s="19"/>
      <c r="L87" s="19"/>
      <c r="M87" s="19"/>
      <c r="N87" s="19"/>
      <c r="O87" s="19"/>
    </row>
    <row r="88" customFormat="false" ht="30" hidden="false" customHeight="true" outlineLevel="0" collapsed="false">
      <c r="A88" s="19" t="s">
        <v>85</v>
      </c>
      <c r="B88" s="19"/>
      <c r="C88" s="19"/>
      <c r="D88" s="19"/>
      <c r="E88" s="19"/>
      <c r="F88" s="19"/>
      <c r="G88" s="19"/>
      <c r="H88" s="19"/>
      <c r="I88" s="19"/>
      <c r="J88" s="19"/>
      <c r="K88" s="19"/>
      <c r="L88" s="19"/>
      <c r="M88" s="19"/>
      <c r="N88" s="19"/>
      <c r="O88" s="19"/>
    </row>
    <row r="89" customFormat="false" ht="30" hidden="false" customHeight="true" outlineLevel="0" collapsed="false">
      <c r="A89" s="19" t="s">
        <v>86</v>
      </c>
      <c r="B89" s="19"/>
      <c r="C89" s="19"/>
      <c r="D89" s="19"/>
      <c r="E89" s="19"/>
      <c r="F89" s="19"/>
      <c r="G89" s="19"/>
      <c r="H89" s="19"/>
      <c r="I89" s="19"/>
      <c r="J89" s="19"/>
      <c r="K89" s="19"/>
      <c r="L89" s="19"/>
      <c r="M89" s="19"/>
      <c r="N89" s="19"/>
      <c r="O89" s="19"/>
    </row>
    <row r="90" customFormat="false" ht="30" hidden="false" customHeight="true" outlineLevel="0" collapsed="false">
      <c r="A90" s="19" t="s">
        <v>87</v>
      </c>
      <c r="B90" s="19"/>
      <c r="C90" s="19"/>
      <c r="D90" s="19"/>
      <c r="E90" s="19"/>
      <c r="F90" s="19"/>
      <c r="G90" s="19"/>
      <c r="H90" s="19"/>
      <c r="I90" s="19"/>
      <c r="J90" s="19"/>
      <c r="K90" s="19"/>
      <c r="L90" s="19"/>
      <c r="M90" s="19"/>
      <c r="N90" s="19"/>
      <c r="O90" s="19"/>
    </row>
    <row r="91" customFormat="false" ht="30" hidden="false" customHeight="true" outlineLevel="0" collapsed="false">
      <c r="A91" s="19" t="s">
        <v>88</v>
      </c>
      <c r="B91" s="19"/>
      <c r="C91" s="19"/>
      <c r="D91" s="19"/>
      <c r="E91" s="19"/>
      <c r="F91" s="19"/>
      <c r="G91" s="19"/>
      <c r="H91" s="19"/>
      <c r="I91" s="19"/>
      <c r="J91" s="19"/>
      <c r="K91" s="19"/>
      <c r="L91" s="19"/>
      <c r="M91" s="19"/>
      <c r="N91" s="19"/>
      <c r="O91" s="19"/>
    </row>
    <row r="92" customFormat="false" ht="30" hidden="false" customHeight="true" outlineLevel="0" collapsed="false">
      <c r="A92" s="19" t="s">
        <v>89</v>
      </c>
      <c r="B92" s="19"/>
      <c r="C92" s="19"/>
      <c r="D92" s="19"/>
      <c r="E92" s="19"/>
      <c r="F92" s="19"/>
      <c r="G92" s="19"/>
      <c r="H92" s="19"/>
      <c r="I92" s="19"/>
      <c r="J92" s="19"/>
      <c r="K92" s="19"/>
      <c r="L92" s="19"/>
      <c r="M92" s="19"/>
      <c r="N92" s="19"/>
      <c r="O92" s="19"/>
    </row>
  </sheetData>
  <mergeCells count="6">
    <mergeCell ref="A87:O87"/>
    <mergeCell ref="A88:O88"/>
    <mergeCell ref="A89:O89"/>
    <mergeCell ref="A90:O90"/>
    <mergeCell ref="A91:O91"/>
    <mergeCell ref="A92:O92"/>
  </mergeCells>
  <dataValidations count="2">
    <dataValidation allowBlank="true" error="This column takes one of those four words and nothing else. Anything else falls out of every count below." errorStyle="stop" errorTitle="Ours / Material / Neither / Open" operator="between" showDropDown="false" showErrorMessage="true" showInputMessage="false" sqref="F10:F59" type="list">
      <formula1>"Ours,Material,Neither,Open"</formula1>
      <formula2>0</formula2>
    </dataValidation>
    <dataValidation allowBlank="true" error="This column takes one of the ten causes listed at the bottom of the sheet. Anything else lands in &quot;Cause not on this list&quot;." errorStyle="stop" errorTitle="Pick one of the ten" operator="between" showDropDown="false" showErrorMessage="true" showInputMessage="false" sqref="G10:G59" type="list">
      <formula1>$A$75:$A$84</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2026-08-15T04:51:06Z</dcterms:created>
  <dc:creator>openpyxl</dc:creator>
  <dc:description/>
  <dc:language>en-US</dc:language>
  <cp:lastModifiedBy/>
  <dcterms:modified xsi:type="dcterms:W3CDTF">2026-08-15T04:51:06Z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