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Material"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<sst xmlns="http://schemas.openxmlformats.org/spreadsheetml/2006/main" count="52" uniqueCount="51">
  <si>
    <t xml:space="preserve">THE MATERIAL MARGIN SHEET</t>
  </si>
  <si>
    <t xml:space="preserve">It splits what a closed job's material bill missed by into three things: price, roof, and dead stock - and tells you which one to go fix.</t>
  </si>
  <si>
    <t xml:space="preserve">↓  Yellow is where you type. The four yellow rows already filled in are an EXAMPLE - select A7:H10, press Delete, then type your own jobs in. The gray and green cells work themselves out; don't type in those.</t>
  </si>
  <si>
    <t xml:space="preserve">THE LOG - ONE ROW PER CLOSED JOB</t>
  </si>
  <si>
    <t xml:space="preserve">WHAT THE SHEET WORKS OUT</t>
  </si>
  <si>
    <t xml:space="preserve">Job / address</t>
  </si>
  <si>
    <t xml:space="preserve">Closed</t>
  </si>
  <si>
    <t xml:space="preserve">Squares you BID</t>
  </si>
  <si>
    <t xml:space="preserve">Shingle price per square you BID</t>
  </si>
  <si>
    <t xml:space="preserve">Squares you BOUGHT (before returns)</t>
  </si>
  <si>
    <t xml:space="preserve">Price per square you PAID</t>
  </si>
  <si>
    <t xml:space="preserve">Squares LEFT OVER</t>
  </si>
  <si>
    <t xml:space="preserve">Credit you got back $</t>
  </si>
  <si>
    <t xml:space="preserve">Material $ you bid</t>
  </si>
  <si>
    <t xml:space="preserve">Material $ you bought</t>
  </si>
  <si>
    <t xml:space="preserve">The whole miss $</t>
  </si>
  <si>
    <t xml:space="preserve">Price miss $</t>
  </si>
  <si>
    <t xml:space="preserve">Quantity miss $</t>
  </si>
  <si>
    <t xml:space="preserve">What the leftover cost $</t>
  </si>
  <si>
    <t xml:space="preserve">Roof-ate-it $</t>
  </si>
  <si>
    <t xml:space="preserve">14 Oak St</t>
  </si>
  <si>
    <t xml:space="preserve">9 Mill Rd</t>
  </si>
  <si>
    <t xml:space="preserve">301 Bridge St</t>
  </si>
  <si>
    <t xml:space="preserve">7 Larch Ct</t>
  </si>
  <si>
    <t xml:space="preserve">THE ANSWER - ACROSS EVERY JOB</t>
  </si>
  <si>
    <t xml:space="preserve">WHERE THE NUMBER COMES FROM</t>
  </si>
  <si>
    <t xml:space="preserve">Things that don't line up</t>
  </si>
  <si>
    <t xml:space="preserve">← Counts every problem it can see, not the number of bad rows - one half-typed row can raise it by more than 1. Anything but 0 and the green cells below refuse to print.</t>
  </si>
  <si>
    <t xml:space="preserve">Jobs closed in the log</t>
  </si>
  <si>
    <t xml:space="preserve">← Rows with a job name in column A.</t>
  </si>
  <si>
    <t xml:space="preserve">← Column K added up: what you bought minus what you bid. A minus number means you came in under the bid.</t>
  </si>
  <si>
    <t xml:space="preserve">  ... of it, price $</t>
  </si>
  <si>
    <t xml:space="preserve">← Column L. You paid a different price than you bid. Fix lives in Play 3.</t>
  </si>
  <si>
    <t xml:space="preserve">  ... of it, the roof $</t>
  </si>
  <si>
    <t xml:space="preserve">← Column O. Squares that went on the roof and the bid did not carry. Fix lives at the takeoff and the waste percent, Module 10, Play 2.</t>
  </si>
  <si>
    <t xml:space="preserve">  ... of it, dead stock $</t>
  </si>
  <si>
    <t xml:space="preserve">← The leftover squares (column G) priced at what you BID. Material you bought and never laid. Fix lives in Play 1 and Play 6 - and if it turns up job after job, the waste percent is set too high for the roofs you build (Module 10, Play 2).</t>
  </si>
  <si>
    <t xml:space="preserve">Do the three add up?</t>
  </si>
  <si>
    <t xml:space="preserve">← The check. Those three are the whole miss cut three ways, so they add back to it to the penny.</t>
  </si>
  <si>
    <t xml:space="preserve">What the leftover cost you $</t>
  </si>
  <si>
    <t xml:space="preserve">← Column N: the leftover at the price you PAID, minus the credit. Not part of the split above - the split prices those same squares at what you BID. This one is what the leftover took out of your pocket.</t>
  </si>
  <si>
    <t xml:space="preserve">The biggest of the three</t>
  </si>
  <si>
    <t xml:space="preserve">Where the top numbers come from: column C is squares with waste off the takeoff sheet you bid the job on (Module 10, Play 1). Column D is the SHINGLE price per square you bid at - take it off the written quote you bid from, not off the takeoff's field material cell, which carries underlayment in with the shingle and would fake you a price miss on every job. Columns E, F, G and H are off the closed job: every delivery invoice for that job added up, the price per square you were actually charged, the field squares that never went on the roof (the debrief counts those in bundles, so divide by your bundles per square first), and the dollars the branch actually credited you back. Field shingle only, in squares. That is most of the money and all of the argument.</t>
  </si>
  <si>
    <t xml:space="preserve">Column E is every square the invoices billed you for, BEFORE any return. Squares you sent back stay in column E: the leftover goes in column G and the money that came back goes in column H, and that is how the sheet knows the difference between a square that went on the roof and one that rode home on the truck. Net a return out of column E instead and the roof's leg collapses quietly - take 1.5 squares off the 30 in row 7 and the roof falls from $244.00 to $56.50 with the guard still reading 0.</t>
  </si>
  <si>
    <t xml:space="preserve">Every yellow number in here is an EXAMPLE so you can watch the sheet run: four closed jobs, 14 Oak St bid at 28 squares at $125 and bought at 30 squares at $128, plus 9 Mill Rd, 301 Bridge St and 7 Larch Ct. None of them is a figure about the trade. Select A7:H10, press Delete, and type your own jobs in - an example row you leave behind keeps feeding the answers below.</t>
  </si>
  <si>
    <t xml:space="preserve">Why the split can be trusted: on every row the price miss (column L) and the quantity miss (column M) add up to the whole miss (column K) to the penny. The quantity miss then splits again - the leftover squares priced at what you BID, which is the dead stock the sheet totals in C35, and the rest, which is roof the bid did not carry (column O). So price, roof and dead stock add back to the whole miss exactly. C36 does that subtraction for you and says so in words. C38 then names the biggest of the three by size - it goes on size alone and ignores the sign, so a big minus number can be the headline too, and a tie goes to price first. When all three land on zero it says that instead: the material line came in on the bid.</t>
  </si>
  <si>
    <t xml:space="preserve">Column N is a different number and it is deliberately not part of the split: it is the leftover squares at the price you PAID, minus the credit the branch actually gave back. That is what the leftover took out of your pocket, and C37 totals it - the split's dead stock leg (C35) prices those same squares at what you BID, so the two will not match, and both are right. A pallet that sits until the color is dead is worth zero, so leave column H at 0 unless money really came back.</t>
  </si>
  <si>
    <t xml:space="preserve">The guard, cell C30, counts everything the sheet cannot trust: a job name with a missing number anywhere in C through F; numbers typed on a row with no job name; more squares left over than you bought; a zero or a minus number in squares bid, squares bought, or either price per square; a minus number in G or H; credit taken on a row with no leftover; a credit bigger than the leftover was worth; a word typed where a number belongs; a named row where any one of the seven gray cells I through O has been cleared, which does not blank an answer, it quietly moves one; and anything typed on rows 27 or 28, past the block. It only ever adds, and it counts problems, not rows. While it reads anything but 0, every cell from C31 down prints "Fix the rows that don't line up" instead of a number.</t>
  </si>
  <si>
    <t xml:space="preserve">What the guard cannot catch: a wrong but believable price in column F. Type $128 where the invoice said $182 and every cell in here recalculates happily and lies to you. Same with squares that are off by one, a delivery you forgot to add into column E, a return netted out of column E instead of taken as a credit in column H, and a bid price in column D lifted off a sheet that priced more than the shingle. The guard checks the shape of a row, not whether it is true. The invoice is the truth.</t>
  </si>
  <si>
    <t xml:space="preserve">To add more jobs, type into the empty yellow rows between row 7 and row 26. The gray columns I through O are already on every one of those rows and start working the moment you type a job name, so there is nothing to drag - and never clear them: clear any one of the seven and the guard counts it, because that row is still a job and part of its money has stopped reaching the totals. Do not type on rows 27 or 28; the guard counts that as an error on purpose, because anything down there is invisible to the totals.</t>
  </si>
  <si>
    <t xml:space="preserve">What this sheet does not know: it does not set your waste percentage (Module 10, Play 2 owns that), it does not price the job (Module 10, Play 1), and it does not replace the job report card's monthly look at the material line (Module 6, Play 19). Run this on closed jobs at that same monthly sitting - it does not need a meeting of its own. And read ten jobs before you change anything: one job is a story, ten jobs is a number.</t>
  </si>
</sst>
</file>

<file path=xl/styles.xml><?xml version="1.0" encoding="utf-8"?>
<styleSheet xmlns="http://schemas.openxmlformats.org/spreadsheetml/2006/main">
  <numFmts count="6">
    <numFmt numFmtId="164" formatCode="General"/>
    <numFmt numFmtId="165" formatCode="yyyy\-mm\-dd"/>
    <numFmt numFmtId="166" formatCode="0.0"/>
    <numFmt numFmtId="167" formatCode="\$#,##0.00"/>
    <numFmt numFmtId="168" formatCode="\$#,##0"/>
    <numFmt numFmtId="169" formatCode="0"/>
  </numFmts>
  <fonts count="9">
    <font>
      <sz val="11"/>
      <color theme="1"/>
      <name val="Calibri"/>
      <family val="2"/>
      <charset val="1"/>
    </font>
    <font>
      <sz val="10"/>
      <name val="Arial"/>
      <family val="0"/>
    </font>
    <font>
      <sz val="10"/>
      <name val="Arial"/>
      <family val="0"/>
    </font>
    <font>
      <sz val="10"/>
      <name val="Arial"/>
      <family val="0"/>
    </font>
    <font>
      <b val="true"/>
      <sz val="14"/>
      <name val="Cambria"/>
      <family val="0"/>
      <charset val="1"/>
    </font>
    <font>
      <b val="true"/>
      <sz val="11"/>
      <color rgb="FF843C0C"/>
      <name val="Cambria"/>
      <family val="0"/>
      <charset val="1"/>
    </font>
    <font>
      <b val="true"/>
      <sz val="11"/>
      <color rgb="FFFFFFFF"/>
      <name val="Cambria"/>
      <family val="0"/>
      <charset val="1"/>
    </font>
    <font>
      <b val="true"/>
      <sz val="11"/>
      <name val="Cambria"/>
      <family val="0"/>
      <charset val="1"/>
    </font>
    <font>
      <sz val="11"/>
      <color rgb="FF595959"/>
      <name val="Cambria"/>
      <family val="0"/>
      <charset val="1"/>
    </font>
  </fonts>
  <fills count="7">
    <fill>
      <patternFill patternType="none"/>
    </fill>
    <fill>
      <patternFill patternType="gray125"/>
    </fill>
    <fill>
      <patternFill patternType="solid">
        <fgColor rgb="FFFCE4D6"/>
        <bgColor rgb="FFE8EEF0"/>
      </patternFill>
    </fill>
    <fill>
      <patternFill patternType="solid">
        <fgColor rgb="FF2F5597"/>
        <bgColor rgb="FF595959"/>
      </patternFill>
    </fill>
    <fill>
      <patternFill patternType="solid">
        <fgColor rgb="FFFFF3B0"/>
        <bgColor rgb="FFFCE4D6"/>
      </patternFill>
    </fill>
    <fill>
      <patternFill patternType="solid">
        <fgColor rgb="FFE8EEF0"/>
        <bgColor rgb="FFE2EFDA"/>
      </patternFill>
    </fill>
    <fill>
      <patternFill patternType="solid">
        <fgColor rgb="FFE2EFDA"/>
        <bgColor rgb="FFE8EEF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6" fillId="3" borderId="0" xfId="0" applyFont="true" applyBorder="fals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center" vertical="center" textRotation="0" wrapText="true" indent="0" shrinkToFit="false"/>
      <protection locked="true" hidden="false"/>
    </xf>
    <xf numFmtId="164" fontId="7" fillId="5" borderId="0" xfId="0" applyFont="true" applyBorder="false" applyAlignment="true" applyProtection="true">
      <alignment horizontal="center" vertical="center" textRotation="0" wrapText="true" indent="0" shrinkToFit="false"/>
      <protection locked="true" hidden="false"/>
    </xf>
    <xf numFmtId="164" fontId="0" fillId="4" borderId="0" xfId="0" applyFont="true" applyBorder="false" applyAlignment="true" applyProtection="true">
      <alignment horizontal="general" vertical="bottom" textRotation="0" wrapText="false" indent="0" shrinkToFit="false"/>
      <protection locked="true" hidden="false"/>
    </xf>
    <xf numFmtId="165" fontId="0" fillId="4" borderId="0" xfId="0" applyFont="false" applyBorder="false" applyAlignment="true" applyProtection="true">
      <alignment horizontal="center" vertical="bottom" textRotation="0" wrapText="false" indent="0" shrinkToFit="false"/>
      <protection locked="true" hidden="false"/>
    </xf>
    <xf numFmtId="166" fontId="0" fillId="4" borderId="0" xfId="0" applyFont="false" applyBorder="false" applyAlignment="true" applyProtection="true">
      <alignment horizontal="center" vertical="bottom" textRotation="0" wrapText="false" indent="0" shrinkToFit="false"/>
      <protection locked="true" hidden="false"/>
    </xf>
    <xf numFmtId="167" fontId="0" fillId="4" borderId="0" xfId="0" applyFont="false" applyBorder="false" applyAlignment="true" applyProtection="true">
      <alignment horizontal="center" vertical="bottom" textRotation="0" wrapText="false" indent="0" shrinkToFit="false"/>
      <protection locked="true" hidden="false"/>
    </xf>
    <xf numFmtId="168" fontId="0" fillId="4" borderId="0" xfId="0" applyFont="false" applyBorder="false" applyAlignment="true" applyProtection="true">
      <alignment horizontal="center" vertical="bottom" textRotation="0" wrapText="false" indent="0" shrinkToFit="false"/>
      <protection locked="true" hidden="false"/>
    </xf>
    <xf numFmtId="167" fontId="0" fillId="5" borderId="0" xfId="0" applyFont="false" applyBorder="false" applyAlignment="true" applyProtection="true">
      <alignment horizontal="center" vertical="bottom" textRotation="0" wrapText="false" indent="0" shrinkToFit="false"/>
      <protection locked="true" hidden="false"/>
    </xf>
    <xf numFmtId="164" fontId="7" fillId="0" borderId="0" xfId="0" applyFont="true" applyBorder="true" applyAlignment="true" applyProtection="true">
      <alignment horizontal="general" vertical="bottom" textRotation="0" wrapText="false" indent="0" shrinkToFit="false"/>
      <protection locked="true" hidden="false"/>
    </xf>
    <xf numFmtId="169" fontId="0" fillId="5" borderId="0" xfId="0" applyFont="false" applyBorder="true" applyAlignment="true" applyProtection="true">
      <alignment horizontal="center" vertical="bottom" textRotation="0" wrapText="false" indent="0" shrinkToFit="false"/>
      <protection locked="true" hidden="false"/>
    </xf>
    <xf numFmtId="164" fontId="8" fillId="0" borderId="0" xfId="0" applyFont="true" applyBorder="true" applyAlignment="true" applyProtection="true">
      <alignment horizontal="general" vertical="top" textRotation="0" wrapText="true" indent="0" shrinkToFit="false"/>
      <protection locked="true" hidden="false"/>
    </xf>
    <xf numFmtId="169" fontId="0" fillId="6" borderId="0" xfId="0" applyFont="false" applyBorder="true" applyAlignment="true" applyProtection="true">
      <alignment horizontal="center" vertical="bottom" textRotation="0" wrapText="false" indent="0" shrinkToFit="false"/>
      <protection locked="true" hidden="false"/>
    </xf>
    <xf numFmtId="167" fontId="0" fillId="6" borderId="0" xfId="0" applyFont="false" applyBorder="true" applyAlignment="true" applyProtection="true">
      <alignment horizontal="center" vertical="bottom" textRotation="0" wrapText="false" indent="0" shrinkToFit="false"/>
      <protection locked="true" hidden="false"/>
    </xf>
    <xf numFmtId="164" fontId="0" fillId="5" borderId="0" xfId="0" applyFont="false" applyBorder="true" applyAlignment="true" applyProtection="true">
      <alignment horizontal="center" vertical="bottom" textRotation="0" wrapText="false" indent="0" shrinkToFit="false"/>
      <protection locked="true" hidden="false"/>
    </xf>
    <xf numFmtId="164" fontId="0" fillId="6" borderId="0" xfId="0" applyFont="fals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E8EE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3B0"/>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843C0C"/>
      <rgbColor rgb="FF993366"/>
      <rgbColor rgb="FF2F559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12"/>
    <col collapsed="false" customWidth="true" hidden="false" outlineLevel="0" max="3" min="3" style="1" width="13"/>
    <col collapsed="false" customWidth="true" hidden="false" outlineLevel="0" max="7" min="4" style="1" width="12"/>
    <col collapsed="false" customWidth="true" hidden="false" outlineLevel="0" max="15" min="8" style="1" width="13"/>
  </cols>
  <sheetData>
    <row r="1" customFormat="false" ht="17.25" hidden="false" customHeight="true" outlineLevel="0" collapsed="false">
      <c r="A1" s="2" t="s">
        <v>0</v>
      </c>
    </row>
    <row r="2" customFormat="false" ht="15" hidden="false" customHeight="true" outlineLevel="0" collapsed="false">
      <c r="A2" s="1" t="s">
        <v>1</v>
      </c>
    </row>
    <row r="3" customFormat="false" ht="15" hidden="false" customHeight="true" outlineLevel="0" collapsed="false">
      <c r="A3" s="3" t="s">
        <v>2</v>
      </c>
    </row>
    <row r="5" customFormat="false" ht="15" hidden="false" customHeight="true" outlineLevel="0" collapsed="false">
      <c r="A5" s="4" t="s">
        <v>3</v>
      </c>
      <c r="B5" s="4"/>
      <c r="C5" s="4"/>
      <c r="D5" s="4"/>
      <c r="E5" s="4"/>
      <c r="F5" s="4"/>
      <c r="G5" s="4"/>
      <c r="H5" s="4"/>
      <c r="I5" s="4" t="s">
        <v>4</v>
      </c>
      <c r="J5" s="4"/>
      <c r="K5" s="4"/>
      <c r="L5" s="4"/>
      <c r="M5" s="4"/>
      <c r="N5" s="4"/>
      <c r="O5" s="4"/>
    </row>
    <row r="6" customFormat="false" ht="60" hidden="false" customHeight="true" outlineLevel="0" collapsed="false">
      <c r="A6" s="5" t="s">
        <v>5</v>
      </c>
      <c r="B6" s="5" t="s">
        <v>6</v>
      </c>
      <c r="C6" s="5" t="s">
        <v>7</v>
      </c>
      <c r="D6" s="5" t="s">
        <v>8</v>
      </c>
      <c r="E6" s="5" t="s">
        <v>9</v>
      </c>
      <c r="F6" s="5" t="s">
        <v>10</v>
      </c>
      <c r="G6" s="5" t="s">
        <v>11</v>
      </c>
      <c r="H6" s="5" t="s">
        <v>12</v>
      </c>
      <c r="I6" s="6" t="s">
        <v>13</v>
      </c>
      <c r="J6" s="6" t="s">
        <v>14</v>
      </c>
      <c r="K6" s="6" t="s">
        <v>15</v>
      </c>
      <c r="L6" s="6" t="s">
        <v>16</v>
      </c>
      <c r="M6" s="6" t="s">
        <v>17</v>
      </c>
      <c r="N6" s="6" t="s">
        <v>18</v>
      </c>
      <c r="O6" s="6" t="s">
        <v>19</v>
      </c>
    </row>
    <row r="7" customFormat="false" ht="15" hidden="false" customHeight="true" outlineLevel="0" collapsed="false">
      <c r="A7" s="7" t="s">
        <v>20</v>
      </c>
      <c r="B7" s="8" t="n">
        <v>46150</v>
      </c>
      <c r="C7" s="9" t="n">
        <v>28</v>
      </c>
      <c r="D7" s="10" t="n">
        <v>125</v>
      </c>
      <c r="E7" s="9" t="n">
        <v>30</v>
      </c>
      <c r="F7" s="10" t="n">
        <v>128</v>
      </c>
      <c r="G7" s="9" t="n">
        <v>1.5</v>
      </c>
      <c r="H7" s="11" t="n">
        <v>90</v>
      </c>
      <c r="I7" s="12" t="n">
        <f aca="false">IF($A7="","",$C7*$D7)</f>
        <v>3500</v>
      </c>
      <c r="J7" s="12" t="n">
        <f aca="false">IF($A7="","",$E7*$F7)</f>
        <v>3840</v>
      </c>
      <c r="K7" s="12" t="n">
        <f aca="false">IF($A7="","",$J7-$I7)</f>
        <v>340</v>
      </c>
      <c r="L7" s="12" t="n">
        <f aca="false">IF($A7="","",$E7*($F7-$D7))</f>
        <v>90</v>
      </c>
      <c r="M7" s="12" t="n">
        <f aca="false">IF($A7="","",($E7-$C7)*$D7)</f>
        <v>250</v>
      </c>
      <c r="N7" s="12" t="n">
        <f aca="false">IF($A7="","",$G7*$F7-$H7)</f>
        <v>102</v>
      </c>
      <c r="O7" s="12" t="n">
        <f aca="false">IF($A7="","",$M7-$G7*$D7)</f>
        <v>62.5</v>
      </c>
    </row>
    <row r="8" customFormat="false" ht="15" hidden="false" customHeight="true" outlineLevel="0" collapsed="false">
      <c r="A8" s="7" t="s">
        <v>21</v>
      </c>
      <c r="B8" s="8" t="n">
        <v>46163</v>
      </c>
      <c r="C8" s="9" t="n">
        <v>22</v>
      </c>
      <c r="D8" s="10" t="n">
        <v>118</v>
      </c>
      <c r="E8" s="9" t="n">
        <v>23</v>
      </c>
      <c r="F8" s="10" t="n">
        <v>118</v>
      </c>
      <c r="G8" s="9" t="n">
        <v>0</v>
      </c>
      <c r="H8" s="11" t="n">
        <v>0</v>
      </c>
      <c r="I8" s="12" t="n">
        <f aca="false">IF($A8="","",$C8*$D8)</f>
        <v>2596</v>
      </c>
      <c r="J8" s="12" t="n">
        <f aca="false">IF($A8="","",$E8*$F8)</f>
        <v>2714</v>
      </c>
      <c r="K8" s="12" t="n">
        <f aca="false">IF($A8="","",$J8-$I8)</f>
        <v>118</v>
      </c>
      <c r="L8" s="12" t="n">
        <f aca="false">IF($A8="","",$E8*($F8-$D8))</f>
        <v>0</v>
      </c>
      <c r="M8" s="12" t="n">
        <f aca="false">IF($A8="","",($E8-$C8)*$D8)</f>
        <v>118</v>
      </c>
      <c r="N8" s="12" t="n">
        <f aca="false">IF($A8="","",$G8*$F8-$H8)</f>
        <v>0</v>
      </c>
      <c r="O8" s="12" t="n">
        <f aca="false">IF($A8="","",$M8-$G8*$D8)</f>
        <v>118</v>
      </c>
    </row>
    <row r="9" customFormat="false" ht="15" hidden="false" customHeight="true" outlineLevel="0" collapsed="false">
      <c r="A9" s="7" t="s">
        <v>22</v>
      </c>
      <c r="B9" s="8" t="n">
        <v>46175</v>
      </c>
      <c r="C9" s="9" t="n">
        <v>41</v>
      </c>
      <c r="D9" s="10" t="n">
        <v>121</v>
      </c>
      <c r="E9" s="9" t="n">
        <v>44</v>
      </c>
      <c r="F9" s="10" t="n">
        <v>119</v>
      </c>
      <c r="G9" s="9" t="n">
        <v>3</v>
      </c>
      <c r="H9" s="11" t="n">
        <v>210</v>
      </c>
      <c r="I9" s="12" t="n">
        <f aca="false">IF($A9="","",$C9*$D9)</f>
        <v>4961</v>
      </c>
      <c r="J9" s="12" t="n">
        <f aca="false">IF($A9="","",$E9*$F9)</f>
        <v>5236</v>
      </c>
      <c r="K9" s="12" t="n">
        <f aca="false">IF($A9="","",$J9-$I9)</f>
        <v>275</v>
      </c>
      <c r="L9" s="12" t="n">
        <f aca="false">IF($A9="","",$E9*($F9-$D9))</f>
        <v>-88</v>
      </c>
      <c r="M9" s="12" t="n">
        <f aca="false">IF($A9="","",($E9-$C9)*$D9)</f>
        <v>363</v>
      </c>
      <c r="N9" s="12" t="n">
        <f aca="false">IF($A9="","",$G9*$F9-$H9)</f>
        <v>147</v>
      </c>
      <c r="O9" s="12" t="n">
        <f aca="false">IF($A9="","",$M9-$G9*$D9)</f>
        <v>0</v>
      </c>
    </row>
    <row r="10" customFormat="false" ht="15" hidden="false" customHeight="true" outlineLevel="0" collapsed="false">
      <c r="A10" s="7" t="s">
        <v>23</v>
      </c>
      <c r="B10" s="8" t="n">
        <v>46192</v>
      </c>
      <c r="C10" s="9" t="n">
        <v>18</v>
      </c>
      <c r="D10" s="10" t="n">
        <v>127</v>
      </c>
      <c r="E10" s="9" t="n">
        <v>19</v>
      </c>
      <c r="F10" s="10" t="n">
        <v>131</v>
      </c>
      <c r="G10" s="9" t="n">
        <v>0.5</v>
      </c>
      <c r="H10" s="11" t="n">
        <v>0</v>
      </c>
      <c r="I10" s="12" t="n">
        <f aca="false">IF($A10="","",$C10*$D10)</f>
        <v>2286</v>
      </c>
      <c r="J10" s="12" t="n">
        <f aca="false">IF($A10="","",$E10*$F10)</f>
        <v>2489</v>
      </c>
      <c r="K10" s="12" t="n">
        <f aca="false">IF($A10="","",$J10-$I10)</f>
        <v>203</v>
      </c>
      <c r="L10" s="12" t="n">
        <f aca="false">IF($A10="","",$E10*($F10-$D10))</f>
        <v>76</v>
      </c>
      <c r="M10" s="12" t="n">
        <f aca="false">IF($A10="","",($E10-$C10)*$D10)</f>
        <v>127</v>
      </c>
      <c r="N10" s="12" t="n">
        <f aca="false">IF($A10="","",$G10*$F10-$H10)</f>
        <v>65.5</v>
      </c>
      <c r="O10" s="12" t="n">
        <f aca="false">IF($A10="","",$M10-$G10*$D10)</f>
        <v>63.5</v>
      </c>
    </row>
    <row r="11" customFormat="false" ht="15" hidden="false" customHeight="true" outlineLevel="0" collapsed="false">
      <c r="A11" s="7"/>
      <c r="B11" s="8"/>
      <c r="C11" s="9"/>
      <c r="D11" s="10"/>
      <c r="E11" s="9"/>
      <c r="F11" s="10"/>
      <c r="G11" s="9"/>
      <c r="H11" s="11"/>
      <c r="I11" s="12" t="str">
        <f aca="false">IF($A11="","",$C11*$D11)</f>
        <v/>
      </c>
      <c r="J11" s="12" t="str">
        <f aca="false">IF($A11="","",$E11*$F11)</f>
        <v/>
      </c>
      <c r="K11" s="12" t="str">
        <f aca="false">IF($A11="","",$J11-$I11)</f>
        <v/>
      </c>
      <c r="L11" s="12" t="str">
        <f aca="false">IF($A11="","",$E11*($F11-$D11))</f>
        <v/>
      </c>
      <c r="M11" s="12" t="str">
        <f aca="false">IF($A11="","",($E11-$C11)*$D11)</f>
        <v/>
      </c>
      <c r="N11" s="12" t="str">
        <f aca="false">IF($A11="","",$G11*$F11-$H11)</f>
        <v/>
      </c>
      <c r="O11" s="12" t="str">
        <f aca="false">IF($A11="","",$M11-$G11*$D11)</f>
        <v/>
      </c>
    </row>
    <row r="12" customFormat="false" ht="15" hidden="false" customHeight="true" outlineLevel="0" collapsed="false">
      <c r="A12" s="7"/>
      <c r="B12" s="8"/>
      <c r="C12" s="9"/>
      <c r="D12" s="10"/>
      <c r="E12" s="9"/>
      <c r="F12" s="10"/>
      <c r="G12" s="9"/>
      <c r="H12" s="11"/>
      <c r="I12" s="12" t="str">
        <f aca="false">IF($A12="","",$C12*$D12)</f>
        <v/>
      </c>
      <c r="J12" s="12" t="str">
        <f aca="false">IF($A12="","",$E12*$F12)</f>
        <v/>
      </c>
      <c r="K12" s="12" t="str">
        <f aca="false">IF($A12="","",$J12-$I12)</f>
        <v/>
      </c>
      <c r="L12" s="12" t="str">
        <f aca="false">IF($A12="","",$E12*($F12-$D12))</f>
        <v/>
      </c>
      <c r="M12" s="12" t="str">
        <f aca="false">IF($A12="","",($E12-$C12)*$D12)</f>
        <v/>
      </c>
      <c r="N12" s="12" t="str">
        <f aca="false">IF($A12="","",$G12*$F12-$H12)</f>
        <v/>
      </c>
      <c r="O12" s="12" t="str">
        <f aca="false">IF($A12="","",$M12-$G12*$D12)</f>
        <v/>
      </c>
    </row>
    <row r="13" customFormat="false" ht="15" hidden="false" customHeight="true" outlineLevel="0" collapsed="false">
      <c r="A13" s="7"/>
      <c r="B13" s="8"/>
      <c r="C13" s="9"/>
      <c r="D13" s="10"/>
      <c r="E13" s="9"/>
      <c r="F13" s="10"/>
      <c r="G13" s="9"/>
      <c r="H13" s="11"/>
      <c r="I13" s="12" t="str">
        <f aca="false">IF($A13="","",$C13*$D13)</f>
        <v/>
      </c>
      <c r="J13" s="12" t="str">
        <f aca="false">IF($A13="","",$E13*$F13)</f>
        <v/>
      </c>
      <c r="K13" s="12" t="str">
        <f aca="false">IF($A13="","",$J13-$I13)</f>
        <v/>
      </c>
      <c r="L13" s="12" t="str">
        <f aca="false">IF($A13="","",$E13*($F13-$D13))</f>
        <v/>
      </c>
      <c r="M13" s="12" t="str">
        <f aca="false">IF($A13="","",($E13-$C13)*$D13)</f>
        <v/>
      </c>
      <c r="N13" s="12" t="str">
        <f aca="false">IF($A13="","",$G13*$F13-$H13)</f>
        <v/>
      </c>
      <c r="O13" s="12" t="str">
        <f aca="false">IF($A13="","",$M13-$G13*$D13)</f>
        <v/>
      </c>
    </row>
    <row r="14" customFormat="false" ht="15" hidden="false" customHeight="true" outlineLevel="0" collapsed="false">
      <c r="A14" s="7"/>
      <c r="B14" s="8"/>
      <c r="C14" s="9"/>
      <c r="D14" s="10"/>
      <c r="E14" s="9"/>
      <c r="F14" s="10"/>
      <c r="G14" s="9"/>
      <c r="H14" s="11"/>
      <c r="I14" s="12" t="str">
        <f aca="false">IF($A14="","",$C14*$D14)</f>
        <v/>
      </c>
      <c r="J14" s="12" t="str">
        <f aca="false">IF($A14="","",$E14*$F14)</f>
        <v/>
      </c>
      <c r="K14" s="12" t="str">
        <f aca="false">IF($A14="","",$J14-$I14)</f>
        <v/>
      </c>
      <c r="L14" s="12" t="str">
        <f aca="false">IF($A14="","",$E14*($F14-$D14))</f>
        <v/>
      </c>
      <c r="M14" s="12" t="str">
        <f aca="false">IF($A14="","",($E14-$C14)*$D14)</f>
        <v/>
      </c>
      <c r="N14" s="12" t="str">
        <f aca="false">IF($A14="","",$G14*$F14-$H14)</f>
        <v/>
      </c>
      <c r="O14" s="12" t="str">
        <f aca="false">IF($A14="","",$M14-$G14*$D14)</f>
        <v/>
      </c>
    </row>
    <row r="15" customFormat="false" ht="15" hidden="false" customHeight="true" outlineLevel="0" collapsed="false">
      <c r="A15" s="7"/>
      <c r="B15" s="8"/>
      <c r="C15" s="9"/>
      <c r="D15" s="10"/>
      <c r="E15" s="9"/>
      <c r="F15" s="10"/>
      <c r="G15" s="9"/>
      <c r="H15" s="11"/>
      <c r="I15" s="12" t="str">
        <f aca="false">IF($A15="","",$C15*$D15)</f>
        <v/>
      </c>
      <c r="J15" s="12" t="str">
        <f aca="false">IF($A15="","",$E15*$F15)</f>
        <v/>
      </c>
      <c r="K15" s="12" t="str">
        <f aca="false">IF($A15="","",$J15-$I15)</f>
        <v/>
      </c>
      <c r="L15" s="12" t="str">
        <f aca="false">IF($A15="","",$E15*($F15-$D15))</f>
        <v/>
      </c>
      <c r="M15" s="12" t="str">
        <f aca="false">IF($A15="","",($E15-$C15)*$D15)</f>
        <v/>
      </c>
      <c r="N15" s="12" t="str">
        <f aca="false">IF($A15="","",$G15*$F15-$H15)</f>
        <v/>
      </c>
      <c r="O15" s="12" t="str">
        <f aca="false">IF($A15="","",$M15-$G15*$D15)</f>
        <v/>
      </c>
    </row>
    <row r="16" customFormat="false" ht="15" hidden="false" customHeight="true" outlineLevel="0" collapsed="false">
      <c r="A16" s="7"/>
      <c r="B16" s="8"/>
      <c r="C16" s="9"/>
      <c r="D16" s="10"/>
      <c r="E16" s="9"/>
      <c r="F16" s="10"/>
      <c r="G16" s="9"/>
      <c r="H16" s="11"/>
      <c r="I16" s="12" t="str">
        <f aca="false">IF($A16="","",$C16*$D16)</f>
        <v/>
      </c>
      <c r="J16" s="12" t="str">
        <f aca="false">IF($A16="","",$E16*$F16)</f>
        <v/>
      </c>
      <c r="K16" s="12" t="str">
        <f aca="false">IF($A16="","",$J16-$I16)</f>
        <v/>
      </c>
      <c r="L16" s="12" t="str">
        <f aca="false">IF($A16="","",$E16*($F16-$D16))</f>
        <v/>
      </c>
      <c r="M16" s="12" t="str">
        <f aca="false">IF($A16="","",($E16-$C16)*$D16)</f>
        <v/>
      </c>
      <c r="N16" s="12" t="str">
        <f aca="false">IF($A16="","",$G16*$F16-$H16)</f>
        <v/>
      </c>
      <c r="O16" s="12" t="str">
        <f aca="false">IF($A16="","",$M16-$G16*$D16)</f>
        <v/>
      </c>
    </row>
    <row r="17" customFormat="false" ht="15" hidden="false" customHeight="true" outlineLevel="0" collapsed="false">
      <c r="A17" s="7"/>
      <c r="B17" s="8"/>
      <c r="C17" s="9"/>
      <c r="D17" s="10"/>
      <c r="E17" s="9"/>
      <c r="F17" s="10"/>
      <c r="G17" s="9"/>
      <c r="H17" s="11"/>
      <c r="I17" s="12" t="str">
        <f aca="false">IF($A17="","",$C17*$D17)</f>
        <v/>
      </c>
      <c r="J17" s="12" t="str">
        <f aca="false">IF($A17="","",$E17*$F17)</f>
        <v/>
      </c>
      <c r="K17" s="12" t="str">
        <f aca="false">IF($A17="","",$J17-$I17)</f>
        <v/>
      </c>
      <c r="L17" s="12" t="str">
        <f aca="false">IF($A17="","",$E17*($F17-$D17))</f>
        <v/>
      </c>
      <c r="M17" s="12" t="str">
        <f aca="false">IF($A17="","",($E17-$C17)*$D17)</f>
        <v/>
      </c>
      <c r="N17" s="12" t="str">
        <f aca="false">IF($A17="","",$G17*$F17-$H17)</f>
        <v/>
      </c>
      <c r="O17" s="12" t="str">
        <f aca="false">IF($A17="","",$M17-$G17*$D17)</f>
        <v/>
      </c>
    </row>
    <row r="18" customFormat="false" ht="15" hidden="false" customHeight="true" outlineLevel="0" collapsed="false">
      <c r="A18" s="7"/>
      <c r="B18" s="8"/>
      <c r="C18" s="9"/>
      <c r="D18" s="10"/>
      <c r="E18" s="9"/>
      <c r="F18" s="10"/>
      <c r="G18" s="9"/>
      <c r="H18" s="11"/>
      <c r="I18" s="12" t="str">
        <f aca="false">IF($A18="","",$C18*$D18)</f>
        <v/>
      </c>
      <c r="J18" s="12" t="str">
        <f aca="false">IF($A18="","",$E18*$F18)</f>
        <v/>
      </c>
      <c r="K18" s="12" t="str">
        <f aca="false">IF($A18="","",$J18-$I18)</f>
        <v/>
      </c>
      <c r="L18" s="12" t="str">
        <f aca="false">IF($A18="","",$E18*($F18-$D18))</f>
        <v/>
      </c>
      <c r="M18" s="12" t="str">
        <f aca="false">IF($A18="","",($E18-$C18)*$D18)</f>
        <v/>
      </c>
      <c r="N18" s="12" t="str">
        <f aca="false">IF($A18="","",$G18*$F18-$H18)</f>
        <v/>
      </c>
      <c r="O18" s="12" t="str">
        <f aca="false">IF($A18="","",$M18-$G18*$D18)</f>
        <v/>
      </c>
    </row>
    <row r="19" customFormat="false" ht="15" hidden="false" customHeight="true" outlineLevel="0" collapsed="false">
      <c r="A19" s="7"/>
      <c r="B19" s="8"/>
      <c r="C19" s="9"/>
      <c r="D19" s="10"/>
      <c r="E19" s="9"/>
      <c r="F19" s="10"/>
      <c r="G19" s="9"/>
      <c r="H19" s="11"/>
      <c r="I19" s="12" t="str">
        <f aca="false">IF($A19="","",$C19*$D19)</f>
        <v/>
      </c>
      <c r="J19" s="12" t="str">
        <f aca="false">IF($A19="","",$E19*$F19)</f>
        <v/>
      </c>
      <c r="K19" s="12" t="str">
        <f aca="false">IF($A19="","",$J19-$I19)</f>
        <v/>
      </c>
      <c r="L19" s="12" t="str">
        <f aca="false">IF($A19="","",$E19*($F19-$D19))</f>
        <v/>
      </c>
      <c r="M19" s="12" t="str">
        <f aca="false">IF($A19="","",($E19-$C19)*$D19)</f>
        <v/>
      </c>
      <c r="N19" s="12" t="str">
        <f aca="false">IF($A19="","",$G19*$F19-$H19)</f>
        <v/>
      </c>
      <c r="O19" s="12" t="str">
        <f aca="false">IF($A19="","",$M19-$G19*$D19)</f>
        <v/>
      </c>
    </row>
    <row r="20" customFormat="false" ht="15" hidden="false" customHeight="true" outlineLevel="0" collapsed="false">
      <c r="A20" s="7"/>
      <c r="B20" s="8"/>
      <c r="C20" s="9"/>
      <c r="D20" s="10"/>
      <c r="E20" s="9"/>
      <c r="F20" s="10"/>
      <c r="G20" s="9"/>
      <c r="H20" s="11"/>
      <c r="I20" s="12" t="str">
        <f aca="false">IF($A20="","",$C20*$D20)</f>
        <v/>
      </c>
      <c r="J20" s="12" t="str">
        <f aca="false">IF($A20="","",$E20*$F20)</f>
        <v/>
      </c>
      <c r="K20" s="12" t="str">
        <f aca="false">IF($A20="","",$J20-$I20)</f>
        <v/>
      </c>
      <c r="L20" s="12" t="str">
        <f aca="false">IF($A20="","",$E20*($F20-$D20))</f>
        <v/>
      </c>
      <c r="M20" s="12" t="str">
        <f aca="false">IF($A20="","",($E20-$C20)*$D20)</f>
        <v/>
      </c>
      <c r="N20" s="12" t="str">
        <f aca="false">IF($A20="","",$G20*$F20-$H20)</f>
        <v/>
      </c>
      <c r="O20" s="12" t="str">
        <f aca="false">IF($A20="","",$M20-$G20*$D20)</f>
        <v/>
      </c>
    </row>
    <row r="21" customFormat="false" ht="15" hidden="false" customHeight="true" outlineLevel="0" collapsed="false">
      <c r="A21" s="7"/>
      <c r="B21" s="8"/>
      <c r="C21" s="9"/>
      <c r="D21" s="10"/>
      <c r="E21" s="9"/>
      <c r="F21" s="10"/>
      <c r="G21" s="9"/>
      <c r="H21" s="11"/>
      <c r="I21" s="12" t="str">
        <f aca="false">IF($A21="","",$C21*$D21)</f>
        <v/>
      </c>
      <c r="J21" s="12" t="str">
        <f aca="false">IF($A21="","",$E21*$F21)</f>
        <v/>
      </c>
      <c r="K21" s="12" t="str">
        <f aca="false">IF($A21="","",$J21-$I21)</f>
        <v/>
      </c>
      <c r="L21" s="12" t="str">
        <f aca="false">IF($A21="","",$E21*($F21-$D21))</f>
        <v/>
      </c>
      <c r="M21" s="12" t="str">
        <f aca="false">IF($A21="","",($E21-$C21)*$D21)</f>
        <v/>
      </c>
      <c r="N21" s="12" t="str">
        <f aca="false">IF($A21="","",$G21*$F21-$H21)</f>
        <v/>
      </c>
      <c r="O21" s="12" t="str">
        <f aca="false">IF($A21="","",$M21-$G21*$D21)</f>
        <v/>
      </c>
    </row>
    <row r="22" customFormat="false" ht="15" hidden="false" customHeight="true" outlineLevel="0" collapsed="false">
      <c r="A22" s="7"/>
      <c r="B22" s="8"/>
      <c r="C22" s="9"/>
      <c r="D22" s="10"/>
      <c r="E22" s="9"/>
      <c r="F22" s="10"/>
      <c r="G22" s="9"/>
      <c r="H22" s="11"/>
      <c r="I22" s="12" t="str">
        <f aca="false">IF($A22="","",$C22*$D22)</f>
        <v/>
      </c>
      <c r="J22" s="12" t="str">
        <f aca="false">IF($A22="","",$E22*$F22)</f>
        <v/>
      </c>
      <c r="K22" s="12" t="str">
        <f aca="false">IF($A22="","",$J22-$I22)</f>
        <v/>
      </c>
      <c r="L22" s="12" t="str">
        <f aca="false">IF($A22="","",$E22*($F22-$D22))</f>
        <v/>
      </c>
      <c r="M22" s="12" t="str">
        <f aca="false">IF($A22="","",($E22-$C22)*$D22)</f>
        <v/>
      </c>
      <c r="N22" s="12" t="str">
        <f aca="false">IF($A22="","",$G22*$F22-$H22)</f>
        <v/>
      </c>
      <c r="O22" s="12" t="str">
        <f aca="false">IF($A22="","",$M22-$G22*$D22)</f>
        <v/>
      </c>
    </row>
    <row r="23" customFormat="false" ht="15" hidden="false" customHeight="true" outlineLevel="0" collapsed="false">
      <c r="A23" s="7"/>
      <c r="B23" s="8"/>
      <c r="C23" s="9"/>
      <c r="D23" s="10"/>
      <c r="E23" s="9"/>
      <c r="F23" s="10"/>
      <c r="G23" s="9"/>
      <c r="H23" s="11"/>
      <c r="I23" s="12" t="str">
        <f aca="false">IF($A23="","",$C23*$D23)</f>
        <v/>
      </c>
      <c r="J23" s="12" t="str">
        <f aca="false">IF($A23="","",$E23*$F23)</f>
        <v/>
      </c>
      <c r="K23" s="12" t="str">
        <f aca="false">IF($A23="","",$J23-$I23)</f>
        <v/>
      </c>
      <c r="L23" s="12" t="str">
        <f aca="false">IF($A23="","",$E23*($F23-$D23))</f>
        <v/>
      </c>
      <c r="M23" s="12" t="str">
        <f aca="false">IF($A23="","",($E23-$C23)*$D23)</f>
        <v/>
      </c>
      <c r="N23" s="12" t="str">
        <f aca="false">IF($A23="","",$G23*$F23-$H23)</f>
        <v/>
      </c>
      <c r="O23" s="12" t="str">
        <f aca="false">IF($A23="","",$M23-$G23*$D23)</f>
        <v/>
      </c>
    </row>
    <row r="24" customFormat="false" ht="15" hidden="false" customHeight="true" outlineLevel="0" collapsed="false">
      <c r="A24" s="7"/>
      <c r="B24" s="8"/>
      <c r="C24" s="9"/>
      <c r="D24" s="10"/>
      <c r="E24" s="9"/>
      <c r="F24" s="10"/>
      <c r="G24" s="9"/>
      <c r="H24" s="11"/>
      <c r="I24" s="12" t="str">
        <f aca="false">IF($A24="","",$C24*$D24)</f>
        <v/>
      </c>
      <c r="J24" s="12" t="str">
        <f aca="false">IF($A24="","",$E24*$F24)</f>
        <v/>
      </c>
      <c r="K24" s="12" t="str">
        <f aca="false">IF($A24="","",$J24-$I24)</f>
        <v/>
      </c>
      <c r="L24" s="12" t="str">
        <f aca="false">IF($A24="","",$E24*($F24-$D24))</f>
        <v/>
      </c>
      <c r="M24" s="12" t="str">
        <f aca="false">IF($A24="","",($E24-$C24)*$D24)</f>
        <v/>
      </c>
      <c r="N24" s="12" t="str">
        <f aca="false">IF($A24="","",$G24*$F24-$H24)</f>
        <v/>
      </c>
      <c r="O24" s="12" t="str">
        <f aca="false">IF($A24="","",$M24-$G24*$D24)</f>
        <v/>
      </c>
    </row>
    <row r="25" customFormat="false" ht="15" hidden="false" customHeight="true" outlineLevel="0" collapsed="false">
      <c r="A25" s="7"/>
      <c r="B25" s="8"/>
      <c r="C25" s="9"/>
      <c r="D25" s="10"/>
      <c r="E25" s="9"/>
      <c r="F25" s="10"/>
      <c r="G25" s="9"/>
      <c r="H25" s="11"/>
      <c r="I25" s="12" t="str">
        <f aca="false">IF($A25="","",$C25*$D25)</f>
        <v/>
      </c>
      <c r="J25" s="12" t="str">
        <f aca="false">IF($A25="","",$E25*$F25)</f>
        <v/>
      </c>
      <c r="K25" s="12" t="str">
        <f aca="false">IF($A25="","",$J25-$I25)</f>
        <v/>
      </c>
      <c r="L25" s="12" t="str">
        <f aca="false">IF($A25="","",$E25*($F25-$D25))</f>
        <v/>
      </c>
      <c r="M25" s="12" t="str">
        <f aca="false">IF($A25="","",($E25-$C25)*$D25)</f>
        <v/>
      </c>
      <c r="N25" s="12" t="str">
        <f aca="false">IF($A25="","",$G25*$F25-$H25)</f>
        <v/>
      </c>
      <c r="O25" s="12" t="str">
        <f aca="false">IF($A25="","",$M25-$G25*$D25)</f>
        <v/>
      </c>
    </row>
    <row r="26" customFormat="false" ht="15" hidden="false" customHeight="true" outlineLevel="0" collapsed="false">
      <c r="A26" s="7"/>
      <c r="B26" s="8"/>
      <c r="C26" s="9"/>
      <c r="D26" s="10"/>
      <c r="E26" s="9"/>
      <c r="F26" s="10"/>
      <c r="G26" s="9"/>
      <c r="H26" s="11"/>
      <c r="I26" s="12" t="str">
        <f aca="false">IF($A26="","",$C26*$D26)</f>
        <v/>
      </c>
      <c r="J26" s="12" t="str">
        <f aca="false">IF($A26="","",$E26*$F26)</f>
        <v/>
      </c>
      <c r="K26" s="12" t="str">
        <f aca="false">IF($A26="","",$J26-$I26)</f>
        <v/>
      </c>
      <c r="L26" s="12" t="str">
        <f aca="false">IF($A26="","",$E26*($F26-$D26))</f>
        <v/>
      </c>
      <c r="M26" s="12" t="str">
        <f aca="false">IF($A26="","",($E26-$C26)*$D26)</f>
        <v/>
      </c>
      <c r="N26" s="12" t="str">
        <f aca="false">IF($A26="","",$G26*$F26-$H26)</f>
        <v/>
      </c>
      <c r="O26" s="12" t="str">
        <f aca="false">IF($A26="","",$M26-$G26*$D26)</f>
        <v/>
      </c>
    </row>
    <row r="29" customFormat="false" ht="15" hidden="false" customHeight="true" outlineLevel="0" collapsed="false">
      <c r="A29" s="4" t="s">
        <v>24</v>
      </c>
      <c r="B29" s="4"/>
      <c r="C29" s="4"/>
      <c r="D29" s="4"/>
      <c r="E29" s="4"/>
      <c r="F29" s="4"/>
      <c r="G29" s="4" t="s">
        <v>25</v>
      </c>
      <c r="H29" s="4"/>
      <c r="I29" s="4"/>
      <c r="J29" s="4"/>
      <c r="K29" s="4"/>
      <c r="L29" s="4"/>
      <c r="M29" s="4"/>
      <c r="N29" s="4"/>
      <c r="O29" s="4"/>
    </row>
    <row r="30" customFormat="false" ht="15" hidden="false" customHeight="true" outlineLevel="0" collapsed="false">
      <c r="A30" s="13" t="s">
        <v>26</v>
      </c>
      <c r="B30" s="13"/>
      <c r="C30" s="14" t="n">
        <f aca="false">COUNTIFS($A$7:$A$26,"&lt;&gt;",$C$7:$C$26,"")+COUNTIFS($A$7:$A$26,"&lt;&gt;",$D$7:$D$26,"")+COUNTIFS($A$7:$A$26,"&lt;&gt;",$E$7:$E$26,"")+COUNTIFS($A$7:$A$26,"&lt;&gt;",$F$7:$F$26,"")+COUNTIFS($A$7:$A$26,"",$C$7:$C$26,"&lt;&gt;")+COUNTIFS($A$7:$A$26,"",$D$7:$D$26,"&lt;&gt;")+COUNTIFS($A$7:$A$26,"",$E$7:$E$26,"&lt;&gt;")+COUNTIFS($A$7:$A$26,"",$F$7:$F$26,"&lt;&gt;")+COUNTIFS($A$7:$A$26,"",$G$7:$G$26,"&lt;&gt;")+COUNTIFS($A$7:$A$26,"",$H$7:$H$26,"&lt;&gt;")+SUMPRODUCT(($A$7:$A$26&lt;&gt;"")*($E$7:$E$26&gt;0)*($G$7:$G$26&gt;$E$7:$E$26))+COUNTIFS($A$7:$A$26,"&lt;&gt;",$C$7:$C$26,"&lt;=0")+COUNTIFS($A$7:$A$26,"&lt;&gt;",$D$7:$D$26,"&lt;=0")+COUNTIFS($A$7:$A$26,"&lt;&gt;",$E$7:$E$26,"&lt;=0")+COUNTIFS($A$7:$A$26,"&lt;&gt;",$F$7:$F$26,"&lt;=0")+COUNTIFS($A$7:$A$26,"&lt;&gt;",$G$7:$G$26,"&lt;0")+COUNTIFS($A$7:$A$26,"&lt;&gt;",$H$7:$H$26,"&lt;0")+COUNTIFS($A$7:$A$26,"&lt;&gt;",$H$7:$H$26,"&gt;0",$G$7:$G$26,"")+COUNTIFS($A$7:$A$26,"&lt;&gt;",$H$7:$H$26,"&gt;0",$G$7:$G$26,"=0")+COUNTIFS($A$7:$A$26,"&lt;&gt;",$G$7:$G$26,"&gt;0",$N$7:$N$26,"&lt;0",$F$7:$F$26,"&gt;0")+SUMPRODUCT(($A$7:$A$26&lt;&gt;"")*(ISTEXT($C$7:$C$26)+ISTEXT($D$7:$D$26)+ISTEXT($E$7:$E$26)+ISTEXT($F$7:$F$26)+ISTEXT($H$7:$H$26)))+COUNTIFS($A$7:$A$26,"&lt;&gt;",$I$7:$I$26,"")+COUNTIFS($A$7:$A$26,"&lt;&gt;",$J$7:$J$26,"")+COUNTIFS($A$7:$A$26,"&lt;&gt;",$K$7:$K$26,"")+COUNTIFS($A$7:$A$26,"&lt;&gt;",$L$7:$L$26,"")+COUNTIFS($A$7:$A$26,"&lt;&gt;",$M$7:$M$26,"")+COUNTIFS($A$7:$A$26,"&lt;&gt;",$N$7:$N$26,"")+COUNTIFS($A$7:$A$26,"&lt;&gt;",$O$7:$O$26,"")+IF(COUNTA($A$27:$O$28)&gt;0,1,0)</f>
        <v>0</v>
      </c>
      <c r="D30" s="14"/>
      <c r="E30" s="14"/>
      <c r="G30" s="15" t="s">
        <v>27</v>
      </c>
      <c r="H30" s="15"/>
      <c r="I30" s="15"/>
      <c r="J30" s="15"/>
      <c r="K30" s="15"/>
      <c r="L30" s="15"/>
      <c r="M30" s="15"/>
      <c r="N30" s="15"/>
      <c r="O30" s="15"/>
    </row>
    <row r="31" customFormat="false" ht="15" hidden="false" customHeight="true" outlineLevel="0" collapsed="false">
      <c r="A31" s="13" t="s">
        <v>28</v>
      </c>
      <c r="B31" s="13"/>
      <c r="C31" s="16" t="n">
        <f aca="false">IF($C$30&lt;&gt;0,"Fix the rows that don't line up",COUNTIFS($A$7:$A$26,"&lt;&gt;"))</f>
        <v>4</v>
      </c>
      <c r="D31" s="16"/>
      <c r="E31" s="16"/>
      <c r="G31" s="15" t="s">
        <v>29</v>
      </c>
      <c r="H31" s="15"/>
      <c r="I31" s="15"/>
      <c r="J31" s="15"/>
      <c r="K31" s="15"/>
      <c r="L31" s="15"/>
      <c r="M31" s="15"/>
      <c r="N31" s="15"/>
      <c r="O31" s="15"/>
    </row>
    <row r="32" customFormat="false" ht="15" hidden="false" customHeight="true" outlineLevel="0" collapsed="false">
      <c r="A32" s="13" t="s">
        <v>15</v>
      </c>
      <c r="B32" s="13"/>
      <c r="C32" s="17" t="n">
        <f aca="false">IF($C$30&lt;&gt;0,"Fix the rows that don't line up",IF($C$31=0,"-",SUM($K$7:$K$26)))</f>
        <v>936</v>
      </c>
      <c r="D32" s="17"/>
      <c r="E32" s="17"/>
      <c r="G32" s="15" t="s">
        <v>30</v>
      </c>
      <c r="H32" s="15"/>
      <c r="I32" s="15"/>
      <c r="J32" s="15"/>
      <c r="K32" s="15"/>
      <c r="L32" s="15"/>
      <c r="M32" s="15"/>
      <c r="N32" s="15"/>
      <c r="O32" s="15"/>
    </row>
    <row r="33" customFormat="false" ht="15" hidden="false" customHeight="true" outlineLevel="0" collapsed="false">
      <c r="A33" s="13" t="s">
        <v>31</v>
      </c>
      <c r="B33" s="13"/>
      <c r="C33" s="17" t="n">
        <f aca="false">IF($C$30&lt;&gt;0,"Fix the rows that don't line up",IF($C$31=0,"-",SUM($L$7:$L$26)))</f>
        <v>78</v>
      </c>
      <c r="D33" s="17"/>
      <c r="E33" s="17"/>
      <c r="G33" s="15" t="s">
        <v>32</v>
      </c>
      <c r="H33" s="15"/>
      <c r="I33" s="15"/>
      <c r="J33" s="15"/>
      <c r="K33" s="15"/>
      <c r="L33" s="15"/>
      <c r="M33" s="15"/>
      <c r="N33" s="15"/>
      <c r="O33" s="15"/>
    </row>
    <row r="34" customFormat="false" ht="26.25" hidden="false" customHeight="true" outlineLevel="0" collapsed="false">
      <c r="A34" s="13" t="s">
        <v>33</v>
      </c>
      <c r="B34" s="13"/>
      <c r="C34" s="17" t="n">
        <f aca="false">IF($C$30&lt;&gt;0,"Fix the rows that don't line up",IF($C$31=0,"-",SUM($O$7:$O$26)))</f>
        <v>244</v>
      </c>
      <c r="D34" s="17"/>
      <c r="E34" s="17"/>
      <c r="G34" s="15" t="s">
        <v>34</v>
      </c>
      <c r="H34" s="15"/>
      <c r="I34" s="15"/>
      <c r="J34" s="15"/>
      <c r="K34" s="15"/>
      <c r="L34" s="15"/>
      <c r="M34" s="15"/>
      <c r="N34" s="15"/>
      <c r="O34" s="15"/>
    </row>
    <row r="35" customFormat="false" ht="15" hidden="false" customHeight="true" outlineLevel="0" collapsed="false">
      <c r="A35" s="13" t="s">
        <v>35</v>
      </c>
      <c r="B35" s="13"/>
      <c r="C35" s="17" t="n">
        <f aca="false">IF($C$30&lt;&gt;0,"Fix the rows that don't line up",IF($C$31=0,"-",SUMPRODUCT($G$7:$G$26,$D$7:$D$26)))</f>
        <v>614</v>
      </c>
      <c r="D35" s="17"/>
      <c r="E35" s="17"/>
      <c r="G35" s="15" t="s">
        <v>36</v>
      </c>
      <c r="H35" s="15"/>
      <c r="I35" s="15"/>
      <c r="J35" s="15"/>
      <c r="K35" s="15"/>
      <c r="L35" s="15"/>
      <c r="M35" s="15"/>
      <c r="N35" s="15"/>
      <c r="O35" s="15"/>
    </row>
    <row r="36" customFormat="false" ht="15" hidden="false" customHeight="true" outlineLevel="0" collapsed="false">
      <c r="A36" s="13" t="s">
        <v>37</v>
      </c>
      <c r="B36" s="13"/>
      <c r="C36" s="18" t="str">
        <f aca="false">IF($C$30&lt;&gt;0,"Fix the rows that don't line up",IF($C$31=0,"-",IF(ROUND($C$33+$C$34+$C$35-$C$32,2)=0,"Yes - price + roof + dead stock = the whole miss","Off by "&amp;TEXT($C$33+$C$34+$C$35-$C$32,"$#,##0.00"))))</f>
        <v>Yes - price + roof + dead stock = the whole miss</v>
      </c>
      <c r="D36" s="18"/>
      <c r="E36" s="18"/>
      <c r="G36" s="15" t="s">
        <v>38</v>
      </c>
      <c r="H36" s="15"/>
      <c r="I36" s="15"/>
      <c r="J36" s="15"/>
      <c r="K36" s="15"/>
      <c r="L36" s="15"/>
      <c r="M36" s="15"/>
      <c r="N36" s="15"/>
      <c r="O36" s="15"/>
    </row>
    <row r="37" customFormat="false" ht="26.25" hidden="false" customHeight="true" outlineLevel="0" collapsed="false">
      <c r="A37" s="13" t="s">
        <v>39</v>
      </c>
      <c r="B37" s="13"/>
      <c r="C37" s="17" t="n">
        <f aca="false">IF($C$30&lt;&gt;0,"Fix the rows that don't line up",IF($C$31=0,"-",SUM($N$7:$N$26)))</f>
        <v>314.5</v>
      </c>
      <c r="D37" s="17"/>
      <c r="E37" s="17"/>
      <c r="G37" s="15" t="s">
        <v>40</v>
      </c>
      <c r="H37" s="15"/>
      <c r="I37" s="15"/>
      <c r="J37" s="15"/>
      <c r="K37" s="15"/>
      <c r="L37" s="15"/>
      <c r="M37" s="15"/>
      <c r="N37" s="15"/>
      <c r="O37" s="15"/>
    </row>
    <row r="38" customFormat="false" ht="15" hidden="false" customHeight="true" outlineLevel="0" collapsed="false">
      <c r="A38" s="13" t="s">
        <v>41</v>
      </c>
      <c r="B38" s="13"/>
      <c r="C38" s="19" t="str">
        <f aca="false">IF($C$30&lt;&gt;0,"Fix the rows that don't line up",IF($C$31=0,"Fill in the log above",IF(AND($C$33=0,$C$34=0,$C$35=0),"Nothing missed - the material line landed on the bid",IF(AND(ABS($C$33)&gt;=ABS($C$34),ABS($C$33)&gt;=ABS($C$35)),"Price is the biggest of the three - open Play 3",IF(ABS($C$34)&gt;=ABS($C$35),"The roof is the biggest of the three - open Module 10, Play 2","Dead stock is the biggest of the three - open Play 1 and Play 6")))))</f>
        <v>Dead stock is the biggest of the three - open Play 1 and Play 6</v>
      </c>
      <c r="D38" s="19"/>
      <c r="E38" s="19"/>
      <c r="F38" s="19"/>
      <c r="G38" s="19"/>
      <c r="H38" s="19"/>
      <c r="I38" s="19"/>
      <c r="J38" s="19"/>
      <c r="K38" s="19"/>
      <c r="L38" s="19"/>
      <c r="M38" s="19"/>
      <c r="N38" s="19"/>
      <c r="O38" s="19"/>
    </row>
    <row r="40" customFormat="false" ht="45.75" hidden="false" customHeight="true" outlineLevel="0" collapsed="false">
      <c r="A40" s="20" t="s">
        <v>42</v>
      </c>
      <c r="B40" s="20"/>
      <c r="C40" s="20"/>
      <c r="D40" s="20"/>
      <c r="E40" s="20"/>
      <c r="F40" s="20"/>
      <c r="G40" s="20"/>
      <c r="H40" s="20"/>
      <c r="I40" s="20"/>
      <c r="J40" s="20"/>
      <c r="K40" s="20"/>
      <c r="L40" s="20"/>
      <c r="M40" s="20"/>
      <c r="N40" s="20"/>
      <c r="O40" s="20"/>
    </row>
    <row r="41" customFormat="false" ht="45.75" hidden="false" customHeight="true" outlineLevel="0" collapsed="false">
      <c r="A41" s="20" t="s">
        <v>43</v>
      </c>
      <c r="B41" s="20"/>
      <c r="C41" s="20"/>
      <c r="D41" s="20"/>
      <c r="E41" s="20"/>
      <c r="F41" s="20"/>
      <c r="G41" s="20"/>
      <c r="H41" s="20"/>
      <c r="I41" s="20"/>
      <c r="J41" s="20"/>
      <c r="K41" s="20"/>
      <c r="L41" s="20"/>
      <c r="M41" s="20"/>
      <c r="N41" s="20"/>
      <c r="O41" s="20"/>
    </row>
    <row r="42" customFormat="false" ht="45.75" hidden="false" customHeight="true" outlineLevel="0" collapsed="false">
      <c r="A42" s="20" t="s">
        <v>44</v>
      </c>
      <c r="B42" s="20"/>
      <c r="C42" s="20"/>
      <c r="D42" s="20"/>
      <c r="E42" s="20"/>
      <c r="F42" s="20"/>
      <c r="G42" s="20"/>
      <c r="H42" s="20"/>
      <c r="I42" s="20"/>
      <c r="J42" s="20"/>
      <c r="K42" s="20"/>
      <c r="L42" s="20"/>
      <c r="M42" s="20"/>
      <c r="N42" s="20"/>
      <c r="O42" s="20"/>
    </row>
    <row r="43" customFormat="false" ht="45.75" hidden="false" customHeight="true" outlineLevel="0" collapsed="false">
      <c r="A43" s="20" t="s">
        <v>45</v>
      </c>
      <c r="B43" s="20"/>
      <c r="C43" s="20"/>
      <c r="D43" s="20"/>
      <c r="E43" s="20"/>
      <c r="F43" s="20"/>
      <c r="G43" s="20"/>
      <c r="H43" s="20"/>
      <c r="I43" s="20"/>
      <c r="J43" s="20"/>
      <c r="K43" s="20"/>
      <c r="L43" s="20"/>
      <c r="M43" s="20"/>
      <c r="N43" s="20"/>
      <c r="O43" s="20"/>
    </row>
    <row r="44" customFormat="false" ht="45.75" hidden="false" customHeight="true" outlineLevel="0" collapsed="false">
      <c r="A44" s="20" t="s">
        <v>46</v>
      </c>
      <c r="B44" s="20"/>
      <c r="C44" s="20"/>
      <c r="D44" s="20"/>
      <c r="E44" s="20"/>
      <c r="F44" s="20"/>
      <c r="G44" s="20"/>
      <c r="H44" s="20"/>
      <c r="I44" s="20"/>
      <c r="J44" s="20"/>
      <c r="K44" s="20"/>
      <c r="L44" s="20"/>
      <c r="M44" s="20"/>
      <c r="N44" s="20"/>
      <c r="O44" s="20"/>
    </row>
    <row r="45" customFormat="false" ht="45.75" hidden="false" customHeight="true" outlineLevel="0" collapsed="false">
      <c r="A45" s="20" t="s">
        <v>47</v>
      </c>
      <c r="B45" s="20"/>
      <c r="C45" s="20"/>
      <c r="D45" s="20"/>
      <c r="E45" s="20"/>
      <c r="F45" s="20"/>
      <c r="G45" s="20"/>
      <c r="H45" s="20"/>
      <c r="I45" s="20"/>
      <c r="J45" s="20"/>
      <c r="K45" s="20"/>
      <c r="L45" s="20"/>
      <c r="M45" s="20"/>
      <c r="N45" s="20"/>
      <c r="O45" s="20"/>
    </row>
    <row r="46" customFormat="false" ht="45.75" hidden="false" customHeight="true" outlineLevel="0" collapsed="false">
      <c r="A46" s="20" t="s">
        <v>48</v>
      </c>
      <c r="B46" s="20"/>
      <c r="C46" s="20"/>
      <c r="D46" s="20"/>
      <c r="E46" s="20"/>
      <c r="F46" s="20"/>
      <c r="G46" s="20"/>
      <c r="H46" s="20"/>
      <c r="I46" s="20"/>
      <c r="J46" s="20"/>
      <c r="K46" s="20"/>
      <c r="L46" s="20"/>
      <c r="M46" s="20"/>
      <c r="N46" s="20"/>
      <c r="O46" s="20"/>
    </row>
    <row r="47" customFormat="false" ht="45.75" hidden="false" customHeight="true" outlineLevel="0" collapsed="false">
      <c r="A47" s="20" t="s">
        <v>49</v>
      </c>
      <c r="B47" s="20"/>
      <c r="C47" s="20"/>
      <c r="D47" s="20"/>
      <c r="E47" s="20"/>
      <c r="F47" s="20"/>
      <c r="G47" s="20"/>
      <c r="H47" s="20"/>
      <c r="I47" s="20"/>
      <c r="J47" s="20"/>
      <c r="K47" s="20"/>
      <c r="L47" s="20"/>
      <c r="M47" s="20"/>
      <c r="N47" s="20"/>
      <c r="O47" s="20"/>
    </row>
    <row r="48" customFormat="false" ht="45.75" hidden="false" customHeight="true" outlineLevel="0" collapsed="false">
      <c r="A48" s="20" t="s">
        <v>50</v>
      </c>
      <c r="B48" s="20"/>
      <c r="C48" s="20"/>
      <c r="D48" s="20"/>
      <c r="E48" s="20"/>
      <c r="F48" s="20"/>
      <c r="G48" s="20"/>
      <c r="H48" s="20"/>
      <c r="I48" s="20"/>
      <c r="J48" s="20"/>
      <c r="K48" s="20"/>
      <c r="L48" s="20"/>
      <c r="M48" s="20"/>
      <c r="N48" s="20"/>
      <c r="O48" s="20"/>
    </row>
  </sheetData>
  <mergeCells count="35">
    <mergeCell ref="A30:B30"/>
    <mergeCell ref="C30:E30"/>
    <mergeCell ref="G30:O30"/>
    <mergeCell ref="A31:B31"/>
    <mergeCell ref="C31:E31"/>
    <mergeCell ref="G31:O31"/>
    <mergeCell ref="A32:B32"/>
    <mergeCell ref="C32:E32"/>
    <mergeCell ref="G32:O32"/>
    <mergeCell ref="A33:B33"/>
    <mergeCell ref="C33:E33"/>
    <mergeCell ref="G33:O33"/>
    <mergeCell ref="A34:B34"/>
    <mergeCell ref="C34:E34"/>
    <mergeCell ref="G34:O34"/>
    <mergeCell ref="A35:B35"/>
    <mergeCell ref="C35:E35"/>
    <mergeCell ref="G35:O35"/>
    <mergeCell ref="A36:B36"/>
    <mergeCell ref="C36:E36"/>
    <mergeCell ref="G36:O36"/>
    <mergeCell ref="A37:B37"/>
    <mergeCell ref="C37:E37"/>
    <mergeCell ref="G37:O37"/>
    <mergeCell ref="A38:B38"/>
    <mergeCell ref="C38:O38"/>
    <mergeCell ref="A40:O40"/>
    <mergeCell ref="A41:O41"/>
    <mergeCell ref="A42:O42"/>
    <mergeCell ref="A43:O43"/>
    <mergeCell ref="A44:O44"/>
    <mergeCell ref="A45:O45"/>
    <mergeCell ref="A46:O46"/>
    <mergeCell ref="A47:O47"/>
    <mergeCell ref="A48:O48"/>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2026-08-15T14:13:01Z</dcterms:created>
  <dc:creator>openpyxl</dc:creator>
  <dc:description/>
  <dc:language>en-US</dc:language>
  <cp:lastModifiedBy/>
  <dcterms:modified xsi:type="dcterms:W3CDTF">2026-08-15T14:13:01Z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