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600" firstSheet="0" activeTab="0"/>
  </bookViews>
  <sheets>
    <sheet name="Weeks"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<sst xmlns="http://schemas.openxmlformats.org/spreadsheetml/2006/main" count="51" uniqueCount="50">
  <si>
    <t xml:space="preserve">THE WEEKLY SALES SCOREBOARD</t>
  </si>
  <si>
    <t xml:space="preserve">One row per week. It works out your close rate, your average job, and what your own good week looks like - then tells you whether the next month is coming in light.</t>
  </si>
  <si>
    <t xml:space="preserve">↓  Yellow is where you type, one row per week, newest at the bottom. The 26 yellow rows already filled in are an EXAMPLE - select A7:G32, press Delete, then log your own weeks. Gray works itself out.</t>
  </si>
  <si>
    <t xml:space="preserve">THE LOG - ONE ROW PER WEEK</t>
  </si>
  <si>
    <t xml:space="preserve">WHAT THE SHEET WORKS OUT</t>
  </si>
  <si>
    <t xml:space="preserve">Week starting (Monday)</t>
  </si>
  <si>
    <t xml:space="preserve">Inspections booked for the week</t>
  </si>
  <si>
    <t xml:space="preserve">Inspections actually run</t>
  </si>
  <si>
    <t xml:space="preserve">Estimates sent</t>
  </si>
  <si>
    <t xml:space="preserve">Jobs signed</t>
  </si>
  <si>
    <t xml:space="preserve">Contract $ signed</t>
  </si>
  <si>
    <t xml:space="preserve">Weeks the schedule reaches out</t>
  </si>
  <si>
    <t xml:space="preserve">Ran vs booked</t>
  </si>
  <si>
    <t xml:space="preserve">Estimates per inspection</t>
  </si>
  <si>
    <t xml:space="preserve">Close rate</t>
  </si>
  <si>
    <t xml:space="preserve">Average job signed $</t>
  </si>
  <si>
    <t xml:space="preserve">Four-week average booked</t>
  </si>
  <si>
    <t xml:space="preserve">THE ANSWER - YOUR OWN NORMAL</t>
  </si>
  <si>
    <t xml:space="preserve">WHERE THE NUMBER COMES FROM</t>
  </si>
  <si>
    <t xml:space="preserve">Things that don't line up</t>
  </si>
  <si>
    <t xml:space="preserve">← Counts every problem it can see, not the number of bad rows - one half-typed week can raise it by more than 1. Anything but 0 and the green cells below refuse to print.</t>
  </si>
  <si>
    <t xml:space="preserve">Weeks logged</t>
  </si>
  <si>
    <t xml:space="preserve">← Rows with a week typed in column A.</t>
  </si>
  <si>
    <t xml:space="preserve">Inspections booked, your average week</t>
  </si>
  <si>
    <t xml:space="preserve">← Column B added up and divided by the weeks you logged. This is your own normal - the only number on this sheet worth comparing yourself to.</t>
  </si>
  <si>
    <t xml:space="preserve">Your best week</t>
  </si>
  <si>
    <t xml:space="preserve">← The most inspections you ever had booked in one week. It happened once, so it can happen again.</t>
  </si>
  <si>
    <t xml:space="preserve">Your slowest week</t>
  </si>
  <si>
    <t xml:space="preserve">← The fewest. Look back at what you were doing four to six weeks before that one.</t>
  </si>
  <si>
    <t xml:space="preserve">Inspections you actually ran, average week</t>
  </si>
  <si>
    <t xml:space="preserve">← Column C the same way. If this sits well under the line above, you are booking work you never get to - that is a scheduling problem, not a lead problem.</t>
  </si>
  <si>
    <t xml:space="preserve">Close rate, every week together</t>
  </si>
  <si>
    <t xml:space="preserve">← Jobs signed divided by estimates sent, across the whole log. One week's rate means nothing; this one means something.</t>
  </si>
  <si>
    <t xml:space="preserve">Estimates per inspection run</t>
  </si>
  <si>
    <t xml:space="preserve">← How often getting on a roof turns into a price going out. Under about 0.8 and prices are dying in the truck, not at the kitchen table.</t>
  </si>
  <si>
    <t xml:space="preserve">← Contract dollars divided by jobs signed. Revenue, not profit - Module 6, Play 19 is what tells you if those jobs made money.</t>
  </si>
  <si>
    <t xml:space="preserve">Last four weeks, booked per week</t>
  </si>
  <si>
    <t xml:space="preserve">← The four newest weeks in the log, averaged. This is the front of the chain: it moves weeks before the bank account does.</t>
  </si>
  <si>
    <t xml:space="preserve">...against your own average</t>
  </si>
  <si>
    <t xml:space="preserve">← The line above as a share of your normal week. Under about 90% two readings running is the alarm.</t>
  </si>
  <si>
    <t xml:space="preserve">What next month looks like</t>
  </si>
  <si>
    <t xml:space="preserve">One row per week, newest at the bottom, and no gaps. The bottom four rows are what the sheet reads to tell you about next month, so a week you skipped quietly changes the answer - if a week was dead, log the zeros.</t>
  </si>
  <si>
    <t xml:space="preserve">Column B is inspections BOOKED for that week - what was on the calendar. Column C is what you actually got on the roof for. They are different numbers and the gap between them is worth watching: cancellations, no-shows, weather, and a truck that ran out of daylight all live in there.</t>
  </si>
  <si>
    <t xml:space="preserve">Column D is estimates sent, not estimates promised. Column E is jobs signed that week, whoever they came from and whenever you inspected them - it will not line up perfectly with that week's estimates, and over enough weeks that stops mattering.</t>
  </si>
  <si>
    <t xml:space="preserve">Column G is how far out your schedule reaches on the Friday of that week: work sold and waiting, in weeks. It is the number a sub-crew shop should watch hardest, because a board that has thinned to ten days is the week your crews start taking somebody else's jobs.</t>
  </si>
  <si>
    <t xml:space="preserve">Every yellow number in here is an EXAMPLE so you can watch the sheet run: 26 made-up weeks that get quietly slower at the end. None of it is a figure from anywhere real, and none of it is a target - the whole point of this sheet is that your own average week is the only benchmark that means anything.</t>
  </si>
  <si>
    <t xml:space="preserve">The guard, cell C36, counts everything the sheet cannot trust: a week with a missing number in B through G; numbers typed on a row with no week; more jobs signed than estimates sent; jobs signed with no contract dollars, or contract dollars with no job; any negative; a blank week left in the middle of the log; and the same week typed twice. Anything but 0 and every green cell prints "Fix the rows that don't line up" instead of an answer.</t>
  </si>
  <si>
    <t xml:space="preserve">What the guard cannot catch: a wrong but believable number. Book five inspections and log fifteen and the sheet recalculates happily and lies to you every week after. This only works if you fill it in the same morning, from the calendar, before the week talks you into a better version of itself.</t>
  </si>
  <si>
    <t xml:space="preserve">To log more weeks, type into the empty yellow rows down to row 32. The gray columns H through L are already on every one of those rows and start working the moment a week goes in column A. When you run out of rows, start a new copy of the sheet for the next half-year.</t>
  </si>
  <si>
    <t xml:space="preserve">What this sheet does not know: it does not know whether those jobs made money (Module 6, Play 19 grades a finished job), it does not know where the leads came from (Play 1 of this module counts that), and it does not know what a good week looks like anywhere but here. It only knows your own history and whether the last four weeks are running under it.</t>
  </si>
</sst>
</file>

<file path=xl/styles.xml><?xml version="1.0" encoding="utf-8"?>
<styleSheet xmlns="http://schemas.openxmlformats.org/spreadsheetml/2006/main">
  <numFmts count="6">
    <numFmt numFmtId="164" formatCode="General"/>
    <numFmt numFmtId="165" formatCode="mm/dd/yyyy"/>
    <numFmt numFmtId="166" formatCode="0"/>
    <numFmt numFmtId="167" formatCode="\$#,##0"/>
    <numFmt numFmtId="168" formatCode="0.0"/>
    <numFmt numFmtId="169" formatCode="0%"/>
  </numFmts>
  <fonts count="9">
    <font>
      <sz val="11"/>
      <color theme="1"/>
      <name val="Calibri"/>
      <family val="2"/>
      <charset val="1"/>
    </font>
    <font>
      <sz val="10"/>
      <name val="Arial"/>
      <family val="0"/>
    </font>
    <font>
      <sz val="10"/>
      <name val="Arial"/>
      <family val="0"/>
    </font>
    <font>
      <sz val="10"/>
      <name val="Arial"/>
      <family val="0"/>
    </font>
    <font>
      <b val="true"/>
      <sz val="14"/>
      <name val="Cambria"/>
      <family val="0"/>
      <charset val="1"/>
    </font>
    <font>
      <b val="true"/>
      <sz val="11"/>
      <color rgb="FF843C0C"/>
      <name val="Cambria"/>
      <family val="0"/>
      <charset val="1"/>
    </font>
    <font>
      <b val="true"/>
      <sz val="11"/>
      <color rgb="FFFFFFFF"/>
      <name val="Cambria"/>
      <family val="0"/>
      <charset val="1"/>
    </font>
    <font>
      <b val="true"/>
      <sz val="11"/>
      <name val="Cambria"/>
      <family val="0"/>
      <charset val="1"/>
    </font>
    <font>
      <sz val="11"/>
      <color rgb="FF595959"/>
      <name val="Cambria"/>
      <family val="0"/>
      <charset val="1"/>
    </font>
  </fonts>
  <fills count="7">
    <fill>
      <patternFill patternType="none"/>
    </fill>
    <fill>
      <patternFill patternType="gray125"/>
    </fill>
    <fill>
      <patternFill patternType="solid">
        <fgColor rgb="FFFCE4D6"/>
        <bgColor rgb="FFE8EEF0"/>
      </patternFill>
    </fill>
    <fill>
      <patternFill patternType="solid">
        <fgColor rgb="FF2F5597"/>
        <bgColor rgb="FF595959"/>
      </patternFill>
    </fill>
    <fill>
      <patternFill patternType="solid">
        <fgColor rgb="FFFFF3B0"/>
        <bgColor rgb="FFFCE4D6"/>
      </patternFill>
    </fill>
    <fill>
      <patternFill patternType="solid">
        <fgColor rgb="FFE8EEF0"/>
        <bgColor rgb="FFE2EFDA"/>
      </patternFill>
    </fill>
    <fill>
      <patternFill patternType="solid">
        <fgColor rgb="FFE2EFDA"/>
        <bgColor rgb="FFE8EEF0"/>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6" fillId="3" borderId="0" xfId="0" applyFont="true" applyBorder="false" applyAlignment="false" applyProtection="false">
      <alignment horizontal="general" vertical="bottom" textRotation="0" wrapText="false" indent="0" shrinkToFit="false"/>
      <protection locked="true" hidden="false"/>
    </xf>
    <xf numFmtId="164" fontId="7" fillId="4" borderId="0" xfId="0" applyFont="true" applyBorder="false" applyAlignment="true" applyProtection="false">
      <alignment horizontal="center" vertical="bottom" textRotation="0" wrapText="true" indent="0" shrinkToFit="false"/>
      <protection locked="true" hidden="false"/>
    </xf>
    <xf numFmtId="164" fontId="7" fillId="5" borderId="0" xfId="0" applyFont="true" applyBorder="false" applyAlignment="true" applyProtection="false">
      <alignment horizontal="center" vertical="bottom" textRotation="0" wrapText="true" indent="0" shrinkToFit="false"/>
      <protection locked="true" hidden="false"/>
    </xf>
    <xf numFmtId="165" fontId="0" fillId="4" borderId="0" xfId="0" applyFont="false" applyBorder="false" applyAlignment="false" applyProtection="false">
      <alignment horizontal="general" vertical="bottom" textRotation="0" wrapText="false" indent="0" shrinkToFit="false"/>
      <protection locked="true" hidden="false"/>
    </xf>
    <xf numFmtId="166" fontId="0" fillId="4" borderId="0" xfId="0" applyFont="false" applyBorder="false" applyAlignment="true" applyProtection="false">
      <alignment horizontal="center" vertical="bottom" textRotation="0" wrapText="false" indent="0" shrinkToFit="false"/>
      <protection locked="true" hidden="false"/>
    </xf>
    <xf numFmtId="167" fontId="0" fillId="4" borderId="0" xfId="0" applyFont="false" applyBorder="false" applyAlignment="true" applyProtection="false">
      <alignment horizontal="center" vertical="bottom" textRotation="0" wrapText="false" indent="0" shrinkToFit="false"/>
      <protection locked="true" hidden="false"/>
    </xf>
    <xf numFmtId="168" fontId="0" fillId="4" borderId="0" xfId="0" applyFont="false" applyBorder="false" applyAlignment="true" applyProtection="false">
      <alignment horizontal="center" vertical="bottom" textRotation="0" wrapText="false" indent="0" shrinkToFit="false"/>
      <protection locked="true" hidden="false"/>
    </xf>
    <xf numFmtId="169" fontId="0" fillId="5" borderId="0" xfId="0" applyFont="false" applyBorder="false" applyAlignment="true" applyProtection="false">
      <alignment horizontal="center" vertical="bottom" textRotation="0" wrapText="false" indent="0" shrinkToFit="false"/>
      <protection locked="true" hidden="false"/>
    </xf>
    <xf numFmtId="168" fontId="0" fillId="5" borderId="0" xfId="0" applyFont="false" applyBorder="false" applyAlignment="true" applyProtection="false">
      <alignment horizontal="center" vertical="bottom" textRotation="0" wrapText="false" indent="0" shrinkToFit="false"/>
      <protection locked="true" hidden="false"/>
    </xf>
    <xf numFmtId="167" fontId="0" fillId="5" borderId="0" xfId="0" applyFont="false" applyBorder="false" applyAlignment="true" applyProtection="false">
      <alignment horizontal="center" vertical="bottom"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6" fontId="0" fillId="5" borderId="0" xfId="0" applyFont="false" applyBorder="true" applyAlignment="true" applyProtection="false">
      <alignment horizontal="center"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6" fontId="0" fillId="6" borderId="0" xfId="0" applyFont="false" applyBorder="true" applyAlignment="true" applyProtection="false">
      <alignment horizontal="center" vertical="bottom" textRotation="0" wrapText="false" indent="0" shrinkToFit="false"/>
      <protection locked="true" hidden="false"/>
    </xf>
    <xf numFmtId="168" fontId="0" fillId="6" borderId="0" xfId="0" applyFont="false" applyBorder="true" applyAlignment="true" applyProtection="false">
      <alignment horizontal="center" vertical="bottom" textRotation="0" wrapText="false" indent="0" shrinkToFit="false"/>
      <protection locked="true" hidden="false"/>
    </xf>
    <xf numFmtId="169" fontId="0" fillId="6" borderId="0" xfId="0" applyFont="false" applyBorder="true" applyAlignment="true" applyProtection="false">
      <alignment horizontal="center" vertical="bottom" textRotation="0" wrapText="false" indent="0" shrinkToFit="false"/>
      <protection locked="true" hidden="false"/>
    </xf>
    <xf numFmtId="167" fontId="0" fillId="6" borderId="0" xfId="0" applyFont="false" applyBorder="true" applyAlignment="true" applyProtection="false">
      <alignment horizontal="center" vertical="bottom" textRotation="0" wrapText="false" indent="0" shrinkToFit="false"/>
      <protection locked="true" hidden="false"/>
    </xf>
    <xf numFmtId="164" fontId="0" fillId="6" borderId="0" xfId="0" applyFont="false" applyBorder="true" applyAlignment="true" applyProtection="false">
      <alignment horizontal="general" vertical="top" textRotation="0" wrapText="true" indent="0" shrinkToFit="false"/>
      <protection locked="true" hidden="false"/>
    </xf>
    <xf numFmtId="164" fontId="0"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CE4D6"/>
      <rgbColor rgb="FFE8EEF0"/>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3B0"/>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843C0C"/>
      <rgbColor rgb="FF993366"/>
      <rgbColor rgb="FF2F5597"/>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5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1"/>
    <col collapsed="false" customWidth="true" hidden="false" outlineLevel="0" max="2" min="2" style="0" width="14"/>
    <col collapsed="false" customWidth="true" hidden="false" outlineLevel="0" max="3" min="3" style="0" width="13"/>
    <col collapsed="false" customWidth="true" hidden="false" outlineLevel="0" max="4" min="4" style="0" width="12"/>
    <col collapsed="false" customWidth="true" hidden="false" outlineLevel="0" max="5" min="5" style="0" width="11"/>
    <col collapsed="false" customWidth="true" hidden="false" outlineLevel="0" max="6" min="6" style="0" width="15"/>
    <col collapsed="false" customWidth="true" hidden="false" outlineLevel="0" max="7" min="7" style="0" width="14"/>
    <col collapsed="false" customWidth="true" hidden="false" outlineLevel="0" max="8" min="8" style="0" width="11"/>
    <col collapsed="false" customWidth="true" hidden="false" outlineLevel="0" max="9" min="9" style="0" width="13"/>
    <col collapsed="false" customWidth="true" hidden="false" outlineLevel="0" max="10" min="10" style="0" width="11"/>
    <col collapsed="false" customWidth="true" hidden="false" outlineLevel="0" max="12" min="11" style="0" width="14"/>
  </cols>
  <sheetData>
    <row r="1" customFormat="false" ht="17.35" hidden="false" customHeight="false" outlineLevel="0" collapsed="false">
      <c r="A1" s="1" t="s">
        <v>0</v>
      </c>
    </row>
    <row r="2" customFormat="false" ht="15" hidden="false" customHeight="false" outlineLevel="0" collapsed="false">
      <c r="A2" s="0" t="s">
        <v>1</v>
      </c>
    </row>
    <row r="3" customFormat="false" ht="15" hidden="false" customHeight="false" outlineLevel="0" collapsed="false">
      <c r="A3" s="2" t="s">
        <v>2</v>
      </c>
    </row>
    <row r="5" customFormat="false" ht="15" hidden="false" customHeight="false" outlineLevel="0" collapsed="false">
      <c r="A5" s="3" t="s">
        <v>3</v>
      </c>
      <c r="H5" s="3" t="s">
        <v>4</v>
      </c>
    </row>
    <row r="6" customFormat="false" ht="60" hidden="false" customHeight="true" outlineLevel="0" collapsed="false">
      <c r="A6" s="4" t="s">
        <v>5</v>
      </c>
      <c r="B6" s="4" t="s">
        <v>6</v>
      </c>
      <c r="C6" s="4" t="s">
        <v>7</v>
      </c>
      <c r="D6" s="4" t="s">
        <v>8</v>
      </c>
      <c r="E6" s="4" t="s">
        <v>9</v>
      </c>
      <c r="F6" s="4" t="s">
        <v>10</v>
      </c>
      <c r="G6" s="4" t="s">
        <v>11</v>
      </c>
      <c r="H6" s="5" t="s">
        <v>12</v>
      </c>
      <c r="I6" s="5" t="s">
        <v>13</v>
      </c>
      <c r="J6" s="5" t="s">
        <v>14</v>
      </c>
      <c r="K6" s="5" t="s">
        <v>15</v>
      </c>
      <c r="L6" s="5" t="s">
        <v>16</v>
      </c>
    </row>
    <row r="7" customFormat="false" ht="15" hidden="false" customHeight="false" outlineLevel="0" collapsed="false">
      <c r="A7" s="6" t="n">
        <v>46027</v>
      </c>
      <c r="B7" s="7" t="n">
        <v>15</v>
      </c>
      <c r="C7" s="7" t="n">
        <v>13</v>
      </c>
      <c r="D7" s="7" t="n">
        <v>12</v>
      </c>
      <c r="E7" s="7" t="n">
        <v>5</v>
      </c>
      <c r="F7" s="8" t="n">
        <v>45000</v>
      </c>
      <c r="G7" s="9" t="n">
        <v>4.5</v>
      </c>
      <c r="H7" s="10" t="n">
        <f aca="false">IF($A7="","",IF($B7=0,"-",$C7/$B7))</f>
        <v>0.866666666666667</v>
      </c>
      <c r="I7" s="11" t="n">
        <f aca="false">IF($A7="","",IF($C7=0,"-",$D7/$C7))</f>
        <v>0.923076923076923</v>
      </c>
      <c r="J7" s="10" t="n">
        <f aca="false">IF($A7="","",IF($D7=0,"-",$E7/$D7))</f>
        <v>0.416666666666667</v>
      </c>
      <c r="K7" s="12" t="n">
        <f aca="false">IF($A7="","",IF($E7=0,"-",$F7/$E7))</f>
        <v>9000</v>
      </c>
      <c r="L7" s="11" t="str">
        <f aca="false">IF($A7="","",IF(COUNT($B4:$B7)&lt;4,"-",AVERAGE($B4:$B7)))</f>
        <v>-</v>
      </c>
    </row>
    <row r="8" customFormat="false" ht="15" hidden="false" customHeight="false" outlineLevel="0" collapsed="false">
      <c r="A8" s="6" t="n">
        <v>46034</v>
      </c>
      <c r="B8" s="7" t="n">
        <v>17</v>
      </c>
      <c r="C8" s="7" t="n">
        <v>16</v>
      </c>
      <c r="D8" s="7" t="n">
        <v>16</v>
      </c>
      <c r="E8" s="7" t="n">
        <v>6</v>
      </c>
      <c r="F8" s="8" t="n">
        <v>59400</v>
      </c>
      <c r="G8" s="9" t="n">
        <v>4.5</v>
      </c>
      <c r="H8" s="10" t="n">
        <f aca="false">IF($A8="","",IF($B8=0,"-",$C8/$B8))</f>
        <v>0.941176470588235</v>
      </c>
      <c r="I8" s="11" t="n">
        <f aca="false">IF($A8="","",IF($C8=0,"-",$D8/$C8))</f>
        <v>1</v>
      </c>
      <c r="J8" s="10" t="n">
        <f aca="false">IF($A8="","",IF($D8=0,"-",$E8/$D8))</f>
        <v>0.375</v>
      </c>
      <c r="K8" s="12" t="n">
        <f aca="false">IF($A8="","",IF($E8=0,"-",$F8/$E8))</f>
        <v>9900</v>
      </c>
      <c r="L8" s="11" t="str">
        <f aca="false">IF($A8="","",IF(COUNT($B5:$B8)&lt;4,"-",AVERAGE($B5:$B8)))</f>
        <v>-</v>
      </c>
    </row>
    <row r="9" customFormat="false" ht="15" hidden="false" customHeight="false" outlineLevel="0" collapsed="false">
      <c r="A9" s="6" t="n">
        <v>46041</v>
      </c>
      <c r="B9" s="7" t="n">
        <v>14</v>
      </c>
      <c r="C9" s="7" t="n">
        <v>13</v>
      </c>
      <c r="D9" s="7" t="n">
        <v>13</v>
      </c>
      <c r="E9" s="7" t="n">
        <v>5</v>
      </c>
      <c r="F9" s="8" t="n">
        <v>54000</v>
      </c>
      <c r="G9" s="9" t="n">
        <v>4</v>
      </c>
      <c r="H9" s="10" t="n">
        <f aca="false">IF($A9="","",IF($B9=0,"-",$C9/$B9))</f>
        <v>0.928571428571429</v>
      </c>
      <c r="I9" s="11" t="n">
        <f aca="false">IF($A9="","",IF($C9=0,"-",$D9/$C9))</f>
        <v>1</v>
      </c>
      <c r="J9" s="10" t="n">
        <f aca="false">IF($A9="","",IF($D9=0,"-",$E9/$D9))</f>
        <v>0.384615384615385</v>
      </c>
      <c r="K9" s="12" t="n">
        <f aca="false">IF($A9="","",IF($E9=0,"-",$F9/$E9))</f>
        <v>10800</v>
      </c>
      <c r="L9" s="11" t="str">
        <f aca="false">IF($A9="","",IF(COUNT($B6:$B9)&lt;4,"-",AVERAGE($B6:$B9)))</f>
        <v>-</v>
      </c>
    </row>
    <row r="10" customFormat="false" ht="15" hidden="false" customHeight="false" outlineLevel="0" collapsed="false">
      <c r="A10" s="6" t="n">
        <v>46048</v>
      </c>
      <c r="B10" s="7" t="n">
        <v>16</v>
      </c>
      <c r="C10" s="7" t="n">
        <v>14</v>
      </c>
      <c r="D10" s="7" t="n">
        <v>14</v>
      </c>
      <c r="E10" s="7" t="n">
        <v>6</v>
      </c>
      <c r="F10" s="8" t="n">
        <v>70200</v>
      </c>
      <c r="G10" s="9" t="n">
        <v>4.5</v>
      </c>
      <c r="H10" s="10" t="n">
        <f aca="false">IF($A10="","",IF($B10=0,"-",$C10/$B10))</f>
        <v>0.875</v>
      </c>
      <c r="I10" s="11" t="n">
        <f aca="false">IF($A10="","",IF($C10=0,"-",$D10/$C10))</f>
        <v>1</v>
      </c>
      <c r="J10" s="10" t="n">
        <f aca="false">IF($A10="","",IF($D10=0,"-",$E10/$D10))</f>
        <v>0.428571428571429</v>
      </c>
      <c r="K10" s="12" t="n">
        <f aca="false">IF($A10="","",IF($E10=0,"-",$F10/$E10))</f>
        <v>11700</v>
      </c>
      <c r="L10" s="11" t="n">
        <f aca="false">IF($A10="","",IF(COUNT($B7:$B10)&lt;4,"-",AVERAGE($B7:$B10)))</f>
        <v>15.5</v>
      </c>
    </row>
    <row r="11" customFormat="false" ht="15" hidden="false" customHeight="false" outlineLevel="0" collapsed="false">
      <c r="A11" s="6" t="n">
        <v>46055</v>
      </c>
      <c r="B11" s="7" t="n">
        <v>18</v>
      </c>
      <c r="C11" s="7" t="n">
        <v>17</v>
      </c>
      <c r="D11" s="7" t="n">
        <v>16</v>
      </c>
      <c r="E11" s="7" t="n">
        <v>6</v>
      </c>
      <c r="F11" s="8" t="n">
        <v>75600</v>
      </c>
      <c r="G11" s="9" t="n">
        <v>5</v>
      </c>
      <c r="H11" s="10" t="n">
        <f aca="false">IF($A11="","",IF($B11=0,"-",$C11/$B11))</f>
        <v>0.944444444444444</v>
      </c>
      <c r="I11" s="11" t="n">
        <f aca="false">IF($A11="","",IF($C11=0,"-",$D11/$C11))</f>
        <v>0.941176470588235</v>
      </c>
      <c r="J11" s="10" t="n">
        <f aca="false">IF($A11="","",IF($D11=0,"-",$E11/$D11))</f>
        <v>0.375</v>
      </c>
      <c r="K11" s="12" t="n">
        <f aca="false">IF($A11="","",IF($E11=0,"-",$F11/$E11))</f>
        <v>12600</v>
      </c>
      <c r="L11" s="11" t="n">
        <f aca="false">IF($A11="","",IF(COUNT($B8:$B11)&lt;4,"-",AVERAGE($B8:$B11)))</f>
        <v>16.25</v>
      </c>
    </row>
    <row r="12" customFormat="false" ht="15" hidden="false" customHeight="false" outlineLevel="0" collapsed="false">
      <c r="A12" s="6" t="n">
        <v>46062</v>
      </c>
      <c r="B12" s="7" t="n">
        <v>15</v>
      </c>
      <c r="C12" s="7" t="n">
        <v>14</v>
      </c>
      <c r="D12" s="7" t="n">
        <v>14</v>
      </c>
      <c r="E12" s="7" t="n">
        <v>6</v>
      </c>
      <c r="F12" s="8" t="n">
        <v>54000</v>
      </c>
      <c r="G12" s="9" t="n">
        <v>4.5</v>
      </c>
      <c r="H12" s="10" t="n">
        <f aca="false">IF($A12="","",IF($B12=0,"-",$C12/$B12))</f>
        <v>0.933333333333333</v>
      </c>
      <c r="I12" s="11" t="n">
        <f aca="false">IF($A12="","",IF($C12=0,"-",$D12/$C12))</f>
        <v>1</v>
      </c>
      <c r="J12" s="10" t="n">
        <f aca="false">IF($A12="","",IF($D12=0,"-",$E12/$D12))</f>
        <v>0.428571428571429</v>
      </c>
      <c r="K12" s="12" t="n">
        <f aca="false">IF($A12="","",IF($E12=0,"-",$F12/$E12))</f>
        <v>9000</v>
      </c>
      <c r="L12" s="11" t="n">
        <f aca="false">IF($A12="","",IF(COUNT($B9:$B12)&lt;4,"-",AVERAGE($B9:$B12)))</f>
        <v>15.75</v>
      </c>
    </row>
    <row r="13" customFormat="false" ht="15" hidden="false" customHeight="false" outlineLevel="0" collapsed="false">
      <c r="A13" s="6" t="n">
        <v>46069</v>
      </c>
      <c r="B13" s="7" t="n">
        <v>19</v>
      </c>
      <c r="C13" s="7" t="n">
        <v>17</v>
      </c>
      <c r="D13" s="7" t="n">
        <v>17</v>
      </c>
      <c r="E13" s="7" t="n">
        <v>7</v>
      </c>
      <c r="F13" s="8" t="n">
        <v>69300</v>
      </c>
      <c r="G13" s="9" t="n">
        <v>5</v>
      </c>
      <c r="H13" s="10" t="n">
        <f aca="false">IF($A13="","",IF($B13=0,"-",$C13/$B13))</f>
        <v>0.894736842105263</v>
      </c>
      <c r="I13" s="11" t="n">
        <f aca="false">IF($A13="","",IF($C13=0,"-",$D13/$C13))</f>
        <v>1</v>
      </c>
      <c r="J13" s="10" t="n">
        <f aca="false">IF($A13="","",IF($D13=0,"-",$E13/$D13))</f>
        <v>0.411764705882353</v>
      </c>
      <c r="K13" s="12" t="n">
        <f aca="false">IF($A13="","",IF($E13=0,"-",$F13/$E13))</f>
        <v>9900</v>
      </c>
      <c r="L13" s="11" t="n">
        <f aca="false">IF($A13="","",IF(COUNT($B10:$B13)&lt;4,"-",AVERAGE($B10:$B13)))</f>
        <v>17</v>
      </c>
    </row>
    <row r="14" customFormat="false" ht="15" hidden="false" customHeight="false" outlineLevel="0" collapsed="false">
      <c r="A14" s="6" t="n">
        <v>46076</v>
      </c>
      <c r="B14" s="7" t="n">
        <v>16</v>
      </c>
      <c r="C14" s="7" t="n">
        <v>15</v>
      </c>
      <c r="D14" s="7" t="n">
        <v>15</v>
      </c>
      <c r="E14" s="7" t="n">
        <v>6</v>
      </c>
      <c r="F14" s="8" t="n">
        <v>64800</v>
      </c>
      <c r="G14" s="9" t="n">
        <v>5</v>
      </c>
      <c r="H14" s="10" t="n">
        <f aca="false">IF($A14="","",IF($B14=0,"-",$C14/$B14))</f>
        <v>0.9375</v>
      </c>
      <c r="I14" s="11" t="n">
        <f aca="false">IF($A14="","",IF($C14=0,"-",$D14/$C14))</f>
        <v>1</v>
      </c>
      <c r="J14" s="10" t="n">
        <f aca="false">IF($A14="","",IF($D14=0,"-",$E14/$D14))</f>
        <v>0.4</v>
      </c>
      <c r="K14" s="12" t="n">
        <f aca="false">IF($A14="","",IF($E14=0,"-",$F14/$E14))</f>
        <v>10800</v>
      </c>
      <c r="L14" s="11" t="n">
        <f aca="false">IF($A14="","",IF(COUNT($B11:$B14)&lt;4,"-",AVERAGE($B11:$B14)))</f>
        <v>17</v>
      </c>
    </row>
    <row r="15" customFormat="false" ht="15" hidden="false" customHeight="false" outlineLevel="0" collapsed="false">
      <c r="A15" s="6" t="n">
        <v>46083</v>
      </c>
      <c r="B15" s="7" t="n">
        <v>17</v>
      </c>
      <c r="C15" s="7" t="n">
        <v>16</v>
      </c>
      <c r="D15" s="7" t="n">
        <v>15</v>
      </c>
      <c r="E15" s="7" t="n">
        <v>6</v>
      </c>
      <c r="F15" s="8" t="n">
        <v>70200</v>
      </c>
      <c r="G15" s="9" t="n">
        <v>4.5</v>
      </c>
      <c r="H15" s="10" t="n">
        <f aca="false">IF($A15="","",IF($B15=0,"-",$C15/$B15))</f>
        <v>0.941176470588235</v>
      </c>
      <c r="I15" s="11" t="n">
        <f aca="false">IF($A15="","",IF($C15=0,"-",$D15/$C15))</f>
        <v>0.9375</v>
      </c>
      <c r="J15" s="10" t="n">
        <f aca="false">IF($A15="","",IF($D15=0,"-",$E15/$D15))</f>
        <v>0.4</v>
      </c>
      <c r="K15" s="12" t="n">
        <f aca="false">IF($A15="","",IF($E15=0,"-",$F15/$E15))</f>
        <v>11700</v>
      </c>
      <c r="L15" s="11" t="n">
        <f aca="false">IF($A15="","",IF(COUNT($B12:$B15)&lt;4,"-",AVERAGE($B12:$B15)))</f>
        <v>16.75</v>
      </c>
    </row>
    <row r="16" customFormat="false" ht="15" hidden="false" customHeight="false" outlineLevel="0" collapsed="false">
      <c r="A16" s="6" t="n">
        <v>46090</v>
      </c>
      <c r="B16" s="7" t="n">
        <v>15</v>
      </c>
      <c r="C16" s="7" t="n">
        <v>13</v>
      </c>
      <c r="D16" s="7" t="n">
        <v>13</v>
      </c>
      <c r="E16" s="7" t="n">
        <v>5</v>
      </c>
      <c r="F16" s="8" t="n">
        <v>63000</v>
      </c>
      <c r="G16" s="9" t="n">
        <v>4.5</v>
      </c>
      <c r="H16" s="10" t="n">
        <f aca="false">IF($A16="","",IF($B16=0,"-",$C16/$B16))</f>
        <v>0.866666666666667</v>
      </c>
      <c r="I16" s="11" t="n">
        <f aca="false">IF($A16="","",IF($C16=0,"-",$D16/$C16))</f>
        <v>1</v>
      </c>
      <c r="J16" s="10" t="n">
        <f aca="false">IF($A16="","",IF($D16=0,"-",$E16/$D16))</f>
        <v>0.384615384615385</v>
      </c>
      <c r="K16" s="12" t="n">
        <f aca="false">IF($A16="","",IF($E16=0,"-",$F16/$E16))</f>
        <v>12600</v>
      </c>
      <c r="L16" s="11" t="n">
        <f aca="false">IF($A16="","",IF(COUNT($B13:$B16)&lt;4,"-",AVERAGE($B13:$B16)))</f>
        <v>16.75</v>
      </c>
    </row>
    <row r="17" customFormat="false" ht="15" hidden="false" customHeight="false" outlineLevel="0" collapsed="false">
      <c r="A17" s="6" t="n">
        <v>46097</v>
      </c>
      <c r="B17" s="7" t="n">
        <v>18</v>
      </c>
      <c r="C17" s="7" t="n">
        <v>17</v>
      </c>
      <c r="D17" s="7" t="n">
        <v>17</v>
      </c>
      <c r="E17" s="7" t="n">
        <v>7</v>
      </c>
      <c r="F17" s="8" t="n">
        <v>63000</v>
      </c>
      <c r="G17" s="9" t="n">
        <v>5</v>
      </c>
      <c r="H17" s="10" t="n">
        <f aca="false">IF($A17="","",IF($B17=0,"-",$C17/$B17))</f>
        <v>0.944444444444444</v>
      </c>
      <c r="I17" s="11" t="n">
        <f aca="false">IF($A17="","",IF($C17=0,"-",$D17/$C17))</f>
        <v>1</v>
      </c>
      <c r="J17" s="10" t="n">
        <f aca="false">IF($A17="","",IF($D17=0,"-",$E17/$D17))</f>
        <v>0.411764705882353</v>
      </c>
      <c r="K17" s="12" t="n">
        <f aca="false">IF($A17="","",IF($E17=0,"-",$F17/$E17))</f>
        <v>9000</v>
      </c>
      <c r="L17" s="11" t="n">
        <f aca="false">IF($A17="","",IF(COUNT($B14:$B17)&lt;4,"-",AVERAGE($B14:$B17)))</f>
        <v>16.5</v>
      </c>
    </row>
    <row r="18" customFormat="false" ht="15" hidden="false" customHeight="false" outlineLevel="0" collapsed="false">
      <c r="A18" s="6" t="n">
        <v>46104</v>
      </c>
      <c r="B18" s="7" t="n">
        <v>20</v>
      </c>
      <c r="C18" s="7" t="n">
        <v>19</v>
      </c>
      <c r="D18" s="7" t="n">
        <v>19</v>
      </c>
      <c r="E18" s="7" t="n">
        <v>8</v>
      </c>
      <c r="F18" s="8" t="n">
        <v>79200</v>
      </c>
      <c r="G18" s="9" t="n">
        <v>5</v>
      </c>
      <c r="H18" s="10" t="n">
        <f aca="false">IF($A18="","",IF($B18=0,"-",$C18/$B18))</f>
        <v>0.95</v>
      </c>
      <c r="I18" s="11" t="n">
        <f aca="false">IF($A18="","",IF($C18=0,"-",$D18/$C18))</f>
        <v>1</v>
      </c>
      <c r="J18" s="10" t="n">
        <f aca="false">IF($A18="","",IF($D18=0,"-",$E18/$D18))</f>
        <v>0.421052631578947</v>
      </c>
      <c r="K18" s="12" t="n">
        <f aca="false">IF($A18="","",IF($E18=0,"-",$F18/$E18))</f>
        <v>9900</v>
      </c>
      <c r="L18" s="11" t="n">
        <f aca="false">IF($A18="","",IF(COUNT($B15:$B18)&lt;4,"-",AVERAGE($B15:$B18)))</f>
        <v>17.5</v>
      </c>
    </row>
    <row r="19" customFormat="false" ht="15" hidden="false" customHeight="false" outlineLevel="0" collapsed="false">
      <c r="A19" s="6" t="n">
        <v>46111</v>
      </c>
      <c r="B19" s="7" t="n">
        <v>17</v>
      </c>
      <c r="C19" s="7" t="n">
        <v>15</v>
      </c>
      <c r="D19" s="7" t="n">
        <v>14</v>
      </c>
      <c r="E19" s="7" t="n">
        <v>6</v>
      </c>
      <c r="F19" s="8" t="n">
        <v>64800</v>
      </c>
      <c r="G19" s="9" t="n">
        <v>4.5</v>
      </c>
      <c r="H19" s="10" t="n">
        <f aca="false">IF($A19="","",IF($B19=0,"-",$C19/$B19))</f>
        <v>0.882352941176471</v>
      </c>
      <c r="I19" s="11" t="n">
        <f aca="false">IF($A19="","",IF($C19=0,"-",$D19/$C19))</f>
        <v>0.933333333333333</v>
      </c>
      <c r="J19" s="10" t="n">
        <f aca="false">IF($A19="","",IF($D19=0,"-",$E19/$D19))</f>
        <v>0.428571428571429</v>
      </c>
      <c r="K19" s="12" t="n">
        <f aca="false">IF($A19="","",IF($E19=0,"-",$F19/$E19))</f>
        <v>10800</v>
      </c>
      <c r="L19" s="11" t="n">
        <f aca="false">IF($A19="","",IF(COUNT($B16:$B19)&lt;4,"-",AVERAGE($B16:$B19)))</f>
        <v>17.5</v>
      </c>
    </row>
    <row r="20" customFormat="false" ht="15" hidden="false" customHeight="false" outlineLevel="0" collapsed="false">
      <c r="A20" s="6" t="n">
        <v>46118</v>
      </c>
      <c r="B20" s="7" t="n">
        <v>16</v>
      </c>
      <c r="C20" s="7" t="n">
        <v>15</v>
      </c>
      <c r="D20" s="7" t="n">
        <v>15</v>
      </c>
      <c r="E20" s="7" t="n">
        <v>6</v>
      </c>
      <c r="F20" s="8" t="n">
        <v>70200</v>
      </c>
      <c r="G20" s="9" t="n">
        <v>4.5</v>
      </c>
      <c r="H20" s="10" t="n">
        <f aca="false">IF($A20="","",IF($B20=0,"-",$C20/$B20))</f>
        <v>0.9375</v>
      </c>
      <c r="I20" s="11" t="n">
        <f aca="false">IF($A20="","",IF($C20=0,"-",$D20/$C20))</f>
        <v>1</v>
      </c>
      <c r="J20" s="10" t="n">
        <f aca="false">IF($A20="","",IF($D20=0,"-",$E20/$D20))</f>
        <v>0.4</v>
      </c>
      <c r="K20" s="12" t="n">
        <f aca="false">IF($A20="","",IF($E20=0,"-",$F20/$E20))</f>
        <v>11700</v>
      </c>
      <c r="L20" s="11" t="n">
        <f aca="false">IF($A20="","",IF(COUNT($B17:$B20)&lt;4,"-",AVERAGE($B17:$B20)))</f>
        <v>17.75</v>
      </c>
    </row>
    <row r="21" customFormat="false" ht="15" hidden="false" customHeight="false" outlineLevel="0" collapsed="false">
      <c r="A21" s="6" t="n">
        <v>46125</v>
      </c>
      <c r="B21" s="7" t="n">
        <v>19</v>
      </c>
      <c r="C21" s="7" t="n">
        <v>18</v>
      </c>
      <c r="D21" s="7" t="n">
        <v>18</v>
      </c>
      <c r="E21" s="7" t="n">
        <v>7</v>
      </c>
      <c r="F21" s="8" t="n">
        <v>88200</v>
      </c>
      <c r="G21" s="9" t="n">
        <v>4</v>
      </c>
      <c r="H21" s="10" t="n">
        <f aca="false">IF($A21="","",IF($B21=0,"-",$C21/$B21))</f>
        <v>0.947368421052632</v>
      </c>
      <c r="I21" s="11" t="n">
        <f aca="false">IF($A21="","",IF($C21=0,"-",$D21/$C21))</f>
        <v>1</v>
      </c>
      <c r="J21" s="10" t="n">
        <f aca="false">IF($A21="","",IF($D21=0,"-",$E21/$D21))</f>
        <v>0.388888888888889</v>
      </c>
      <c r="K21" s="12" t="n">
        <f aca="false">IF($A21="","",IF($E21=0,"-",$F21/$E21))</f>
        <v>12600</v>
      </c>
      <c r="L21" s="11" t="n">
        <f aca="false">IF($A21="","",IF(COUNT($B18:$B21)&lt;4,"-",AVERAGE($B18:$B21)))</f>
        <v>18</v>
      </c>
    </row>
    <row r="22" customFormat="false" ht="15" hidden="false" customHeight="false" outlineLevel="0" collapsed="false">
      <c r="A22" s="6" t="n">
        <v>46132</v>
      </c>
      <c r="B22" s="7" t="n">
        <v>17</v>
      </c>
      <c r="C22" s="7" t="n">
        <v>15</v>
      </c>
      <c r="D22" s="7" t="n">
        <v>15</v>
      </c>
      <c r="E22" s="7" t="n">
        <v>6</v>
      </c>
      <c r="F22" s="8" t="n">
        <v>54000</v>
      </c>
      <c r="G22" s="9" t="n">
        <v>4</v>
      </c>
      <c r="H22" s="10" t="n">
        <f aca="false">IF($A22="","",IF($B22=0,"-",$C22/$B22))</f>
        <v>0.882352941176471</v>
      </c>
      <c r="I22" s="11" t="n">
        <f aca="false">IF($A22="","",IF($C22=0,"-",$D22/$C22))</f>
        <v>1</v>
      </c>
      <c r="J22" s="10" t="n">
        <f aca="false">IF($A22="","",IF($D22=0,"-",$E22/$D22))</f>
        <v>0.4</v>
      </c>
      <c r="K22" s="12" t="n">
        <f aca="false">IF($A22="","",IF($E22=0,"-",$F22/$E22))</f>
        <v>9000</v>
      </c>
      <c r="L22" s="11" t="n">
        <f aca="false">IF($A22="","",IF(COUNT($B19:$B22)&lt;4,"-",AVERAGE($B19:$B22)))</f>
        <v>17.25</v>
      </c>
    </row>
    <row r="23" customFormat="false" ht="15" hidden="false" customHeight="false" outlineLevel="0" collapsed="false">
      <c r="A23" s="6" t="n">
        <v>46139</v>
      </c>
      <c r="B23" s="7" t="n">
        <v>15</v>
      </c>
      <c r="C23" s="7" t="n">
        <v>14</v>
      </c>
      <c r="D23" s="7" t="n">
        <v>13</v>
      </c>
      <c r="E23" s="7" t="n">
        <v>5</v>
      </c>
      <c r="F23" s="8" t="n">
        <v>49500</v>
      </c>
      <c r="G23" s="9" t="n">
        <v>3.5</v>
      </c>
      <c r="H23" s="10" t="n">
        <f aca="false">IF($A23="","",IF($B23=0,"-",$C23/$B23))</f>
        <v>0.933333333333333</v>
      </c>
      <c r="I23" s="11" t="n">
        <f aca="false">IF($A23="","",IF($C23=0,"-",$D23/$C23))</f>
        <v>0.928571428571429</v>
      </c>
      <c r="J23" s="10" t="n">
        <f aca="false">IF($A23="","",IF($D23=0,"-",$E23/$D23))</f>
        <v>0.384615384615385</v>
      </c>
      <c r="K23" s="12" t="n">
        <f aca="false">IF($A23="","",IF($E23=0,"-",$F23/$E23))</f>
        <v>9900</v>
      </c>
      <c r="L23" s="11" t="n">
        <f aca="false">IF($A23="","",IF(COUNT($B20:$B23)&lt;4,"-",AVERAGE($B20:$B23)))</f>
        <v>16.75</v>
      </c>
    </row>
    <row r="24" customFormat="false" ht="15" hidden="false" customHeight="false" outlineLevel="0" collapsed="false">
      <c r="A24" s="6" t="n">
        <v>46146</v>
      </c>
      <c r="B24" s="7" t="n">
        <v>18</v>
      </c>
      <c r="C24" s="7" t="n">
        <v>17</v>
      </c>
      <c r="D24" s="7" t="n">
        <v>17</v>
      </c>
      <c r="E24" s="7" t="n">
        <v>7</v>
      </c>
      <c r="F24" s="8" t="n">
        <v>75600</v>
      </c>
      <c r="G24" s="9" t="n">
        <v>3.5</v>
      </c>
      <c r="H24" s="10" t="n">
        <f aca="false">IF($A24="","",IF($B24=0,"-",$C24/$B24))</f>
        <v>0.944444444444444</v>
      </c>
      <c r="I24" s="11" t="n">
        <f aca="false">IF($A24="","",IF($C24=0,"-",$D24/$C24))</f>
        <v>1</v>
      </c>
      <c r="J24" s="10" t="n">
        <f aca="false">IF($A24="","",IF($D24=0,"-",$E24/$D24))</f>
        <v>0.411764705882353</v>
      </c>
      <c r="K24" s="12" t="n">
        <f aca="false">IF($A24="","",IF($E24=0,"-",$F24/$E24))</f>
        <v>10800</v>
      </c>
      <c r="L24" s="11" t="n">
        <f aca="false">IF($A24="","",IF(COUNT($B21:$B24)&lt;4,"-",AVERAGE($B21:$B24)))</f>
        <v>17.25</v>
      </c>
    </row>
    <row r="25" customFormat="false" ht="15" hidden="false" customHeight="false" outlineLevel="0" collapsed="false">
      <c r="A25" s="6" t="n">
        <v>46153</v>
      </c>
      <c r="B25" s="7" t="n">
        <v>16</v>
      </c>
      <c r="C25" s="7" t="n">
        <v>14</v>
      </c>
      <c r="D25" s="7" t="n">
        <v>14</v>
      </c>
      <c r="E25" s="7" t="n">
        <v>6</v>
      </c>
      <c r="F25" s="8" t="n">
        <v>70200</v>
      </c>
      <c r="G25" s="9" t="n">
        <v>3</v>
      </c>
      <c r="H25" s="10" t="n">
        <f aca="false">IF($A25="","",IF($B25=0,"-",$C25/$B25))</f>
        <v>0.875</v>
      </c>
      <c r="I25" s="11" t="n">
        <f aca="false">IF($A25="","",IF($C25=0,"-",$D25/$C25))</f>
        <v>1</v>
      </c>
      <c r="J25" s="10" t="n">
        <f aca="false">IF($A25="","",IF($D25=0,"-",$E25/$D25))</f>
        <v>0.428571428571429</v>
      </c>
      <c r="K25" s="12" t="n">
        <f aca="false">IF($A25="","",IF($E25=0,"-",$F25/$E25))</f>
        <v>11700</v>
      </c>
      <c r="L25" s="11" t="n">
        <f aca="false">IF($A25="","",IF(COUNT($B22:$B25)&lt;4,"-",AVERAGE($B22:$B25)))</f>
        <v>16.5</v>
      </c>
    </row>
    <row r="26" customFormat="false" ht="15" hidden="false" customHeight="false" outlineLevel="0" collapsed="false">
      <c r="A26" s="6" t="n">
        <v>46160</v>
      </c>
      <c r="B26" s="7" t="n">
        <v>17</v>
      </c>
      <c r="C26" s="7" t="n">
        <v>16</v>
      </c>
      <c r="D26" s="7" t="n">
        <v>16</v>
      </c>
      <c r="E26" s="7" t="n">
        <v>6</v>
      </c>
      <c r="F26" s="8" t="n">
        <v>75600</v>
      </c>
      <c r="G26" s="9" t="n">
        <v>3</v>
      </c>
      <c r="H26" s="10" t="n">
        <f aca="false">IF($A26="","",IF($B26=0,"-",$C26/$B26))</f>
        <v>0.941176470588235</v>
      </c>
      <c r="I26" s="11" t="n">
        <f aca="false">IF($A26="","",IF($C26=0,"-",$D26/$C26))</f>
        <v>1</v>
      </c>
      <c r="J26" s="10" t="n">
        <f aca="false">IF($A26="","",IF($D26=0,"-",$E26/$D26))</f>
        <v>0.375</v>
      </c>
      <c r="K26" s="12" t="n">
        <f aca="false">IF($A26="","",IF($E26=0,"-",$F26/$E26))</f>
        <v>12600</v>
      </c>
      <c r="L26" s="11" t="n">
        <f aca="false">IF($A26="","",IF(COUNT($B23:$B26)&lt;4,"-",AVERAGE($B23:$B26)))</f>
        <v>16.5</v>
      </c>
    </row>
    <row r="27" customFormat="false" ht="15" hidden="false" customHeight="false" outlineLevel="0" collapsed="false">
      <c r="A27" s="6" t="n">
        <v>46167</v>
      </c>
      <c r="B27" s="7" t="n">
        <v>14</v>
      </c>
      <c r="C27" s="7" t="n">
        <v>13</v>
      </c>
      <c r="D27" s="7" t="n">
        <v>12</v>
      </c>
      <c r="E27" s="7" t="n">
        <v>5</v>
      </c>
      <c r="F27" s="8" t="n">
        <v>45000</v>
      </c>
      <c r="G27" s="9" t="n">
        <v>2.5</v>
      </c>
      <c r="H27" s="10" t="n">
        <f aca="false">IF($A27="","",IF($B27=0,"-",$C27/$B27))</f>
        <v>0.928571428571429</v>
      </c>
      <c r="I27" s="11" t="n">
        <f aca="false">IF($A27="","",IF($C27=0,"-",$D27/$C27))</f>
        <v>0.923076923076923</v>
      </c>
      <c r="J27" s="10" t="n">
        <f aca="false">IF($A27="","",IF($D27=0,"-",$E27/$D27))</f>
        <v>0.416666666666667</v>
      </c>
      <c r="K27" s="12" t="n">
        <f aca="false">IF($A27="","",IF($E27=0,"-",$F27/$E27))</f>
        <v>9000</v>
      </c>
      <c r="L27" s="11" t="n">
        <f aca="false">IF($A27="","",IF(COUNT($B24:$B27)&lt;4,"-",AVERAGE($B24:$B27)))</f>
        <v>16.25</v>
      </c>
    </row>
    <row r="28" customFormat="false" ht="15" hidden="false" customHeight="false" outlineLevel="0" collapsed="false">
      <c r="A28" s="6" t="n">
        <v>46174</v>
      </c>
      <c r="B28" s="7" t="n">
        <v>13</v>
      </c>
      <c r="C28" s="7" t="n">
        <v>11</v>
      </c>
      <c r="D28" s="7" t="n">
        <v>11</v>
      </c>
      <c r="E28" s="7" t="n">
        <v>4</v>
      </c>
      <c r="F28" s="8" t="n">
        <v>39600</v>
      </c>
      <c r="G28" s="9" t="n">
        <v>2.5</v>
      </c>
      <c r="H28" s="10" t="n">
        <f aca="false">IF($A28="","",IF($B28=0,"-",$C28/$B28))</f>
        <v>0.846153846153846</v>
      </c>
      <c r="I28" s="11" t="n">
        <f aca="false">IF($A28="","",IF($C28=0,"-",$D28/$C28))</f>
        <v>1</v>
      </c>
      <c r="J28" s="10" t="n">
        <f aca="false">IF($A28="","",IF($D28=0,"-",$E28/$D28))</f>
        <v>0.363636363636364</v>
      </c>
      <c r="K28" s="12" t="n">
        <f aca="false">IF($A28="","",IF($E28=0,"-",$F28/$E28))</f>
        <v>9900</v>
      </c>
      <c r="L28" s="11" t="n">
        <f aca="false">IF($A28="","",IF(COUNT($B25:$B28)&lt;4,"-",AVERAGE($B25:$B28)))</f>
        <v>15</v>
      </c>
    </row>
    <row r="29" customFormat="false" ht="15" hidden="false" customHeight="false" outlineLevel="0" collapsed="false">
      <c r="A29" s="6" t="n">
        <v>46181</v>
      </c>
      <c r="B29" s="7" t="n">
        <v>12</v>
      </c>
      <c r="C29" s="7" t="n">
        <v>11</v>
      </c>
      <c r="D29" s="7" t="n">
        <v>11</v>
      </c>
      <c r="E29" s="7" t="n">
        <v>4</v>
      </c>
      <c r="F29" s="8" t="n">
        <v>43200</v>
      </c>
      <c r="G29" s="9" t="n">
        <v>2</v>
      </c>
      <c r="H29" s="10" t="n">
        <f aca="false">IF($A29="","",IF($B29=0,"-",$C29/$B29))</f>
        <v>0.916666666666667</v>
      </c>
      <c r="I29" s="11" t="n">
        <f aca="false">IF($A29="","",IF($C29=0,"-",$D29/$C29))</f>
        <v>1</v>
      </c>
      <c r="J29" s="10" t="n">
        <f aca="false">IF($A29="","",IF($D29=0,"-",$E29/$D29))</f>
        <v>0.363636363636364</v>
      </c>
      <c r="K29" s="12" t="n">
        <f aca="false">IF($A29="","",IF($E29=0,"-",$F29/$E29))</f>
        <v>10800</v>
      </c>
      <c r="L29" s="11" t="n">
        <f aca="false">IF($A29="","",IF(COUNT($B26:$B29)&lt;4,"-",AVERAGE($B26:$B29)))</f>
        <v>14</v>
      </c>
    </row>
    <row r="30" customFormat="false" ht="15" hidden="false" customHeight="false" outlineLevel="0" collapsed="false">
      <c r="A30" s="6" t="n">
        <v>46188</v>
      </c>
      <c r="B30" s="7" t="n">
        <v>11</v>
      </c>
      <c r="C30" s="7" t="n">
        <v>10</v>
      </c>
      <c r="D30" s="7" t="n">
        <v>10</v>
      </c>
      <c r="E30" s="7" t="n">
        <v>4</v>
      </c>
      <c r="F30" s="8" t="n">
        <v>46800</v>
      </c>
      <c r="G30" s="9" t="n">
        <v>2</v>
      </c>
      <c r="H30" s="10" t="n">
        <f aca="false">IF($A30="","",IF($B30=0,"-",$C30/$B30))</f>
        <v>0.909090909090909</v>
      </c>
      <c r="I30" s="11" t="n">
        <f aca="false">IF($A30="","",IF($C30=0,"-",$D30/$C30))</f>
        <v>1</v>
      </c>
      <c r="J30" s="10" t="n">
        <f aca="false">IF($A30="","",IF($D30=0,"-",$E30/$D30))</f>
        <v>0.4</v>
      </c>
      <c r="K30" s="12" t="n">
        <f aca="false">IF($A30="","",IF($E30=0,"-",$F30/$E30))</f>
        <v>11700</v>
      </c>
      <c r="L30" s="11" t="n">
        <f aca="false">IF($A30="","",IF(COUNT($B27:$B30)&lt;4,"-",AVERAGE($B27:$B30)))</f>
        <v>12.5</v>
      </c>
    </row>
    <row r="31" customFormat="false" ht="15" hidden="false" customHeight="false" outlineLevel="0" collapsed="false">
      <c r="A31" s="6" t="n">
        <v>46195</v>
      </c>
      <c r="B31" s="7" t="n">
        <v>10</v>
      </c>
      <c r="C31" s="7" t="n">
        <v>8</v>
      </c>
      <c r="D31" s="7" t="n">
        <v>7</v>
      </c>
      <c r="E31" s="7" t="n">
        <v>3</v>
      </c>
      <c r="F31" s="8" t="n">
        <v>37800</v>
      </c>
      <c r="G31" s="9" t="n">
        <v>1.5</v>
      </c>
      <c r="H31" s="10" t="n">
        <f aca="false">IF($A31="","",IF($B31=0,"-",$C31/$B31))</f>
        <v>0.8</v>
      </c>
      <c r="I31" s="11" t="n">
        <f aca="false">IF($A31="","",IF($C31=0,"-",$D31/$C31))</f>
        <v>0.875</v>
      </c>
      <c r="J31" s="10" t="n">
        <f aca="false">IF($A31="","",IF($D31=0,"-",$E31/$D31))</f>
        <v>0.428571428571429</v>
      </c>
      <c r="K31" s="12" t="n">
        <f aca="false">IF($A31="","",IF($E31=0,"-",$F31/$E31))</f>
        <v>12600</v>
      </c>
      <c r="L31" s="11" t="n">
        <f aca="false">IF($A31="","",IF(COUNT($B28:$B31)&lt;4,"-",AVERAGE($B28:$B31)))</f>
        <v>11.5</v>
      </c>
    </row>
    <row r="32" customFormat="false" ht="15" hidden="false" customHeight="false" outlineLevel="0" collapsed="false">
      <c r="A32" s="6" t="n">
        <v>46202</v>
      </c>
      <c r="B32" s="7" t="n">
        <v>11</v>
      </c>
      <c r="C32" s="7" t="n">
        <v>10</v>
      </c>
      <c r="D32" s="7" t="n">
        <v>10</v>
      </c>
      <c r="E32" s="7" t="n">
        <v>4</v>
      </c>
      <c r="F32" s="8" t="n">
        <v>36000</v>
      </c>
      <c r="G32" s="9" t="n">
        <v>1.5</v>
      </c>
      <c r="H32" s="10" t="n">
        <f aca="false">IF($A32="","",IF($B32=0,"-",$C32/$B32))</f>
        <v>0.909090909090909</v>
      </c>
      <c r="I32" s="11" t="n">
        <f aca="false">IF($A32="","",IF($C32=0,"-",$D32/$C32))</f>
        <v>1</v>
      </c>
      <c r="J32" s="10" t="n">
        <f aca="false">IF($A32="","",IF($D32=0,"-",$E32/$D32))</f>
        <v>0.4</v>
      </c>
      <c r="K32" s="12" t="n">
        <f aca="false">IF($A32="","",IF($E32=0,"-",$F32/$E32))</f>
        <v>9000</v>
      </c>
      <c r="L32" s="11" t="n">
        <f aca="false">IF($A32="","",IF(COUNT($B29:$B32)&lt;4,"-",AVERAGE($B29:$B32)))</f>
        <v>11</v>
      </c>
    </row>
    <row r="35" customFormat="false" ht="15" hidden="false" customHeight="false" outlineLevel="0" collapsed="false">
      <c r="A35" s="3" t="s">
        <v>17</v>
      </c>
      <c r="H35" s="3" t="s">
        <v>18</v>
      </c>
    </row>
    <row r="36" customFormat="false" ht="26.25" hidden="false" customHeight="true" outlineLevel="0" collapsed="false">
      <c r="A36" s="13" t="s">
        <v>19</v>
      </c>
      <c r="B36" s="13"/>
      <c r="C36" s="14" t="n">
        <f aca="false">COUNTIFS($A$7:$A$32,"&lt;&gt;",$B$7:$B$32,"")+COUNTIFS($A$7:$A$32,"&lt;&gt;",$C$7:$C$32,"")+COUNTIFS($A$7:$A$32,"&lt;&gt;",$D$7:$D$32,"")+COUNTIFS($A$7:$A$32,"&lt;&gt;",$E$7:$E$32,"")+COUNTIFS($A$7:$A$32,"&lt;&gt;",$F$7:$F$32,"")+COUNTIFS($A$7:$A$32,"&lt;&gt;",$G$7:$G$32,"")+COUNTIFS($A$7:$A$32,"",$B$7:$B$32,"&lt;&gt;")+COUNTIFS($A$7:$A$32,"",$C$7:$C$32,"&lt;&gt;")+COUNTIFS($A$7:$A$32,"",$D$7:$D$32,"&lt;&gt;")+COUNTIFS($A$7:$A$32,"",$E$7:$E$32,"&lt;&gt;")+COUNTIFS($A$7:$A$32,"",$F$7:$F$32,"&lt;&gt;")+COUNTIFS($A$7:$A$32,"",$G$7:$G$32,"&lt;&gt;")+SUMPRODUCT(($A$7:$A$32&lt;&gt;"")*($E$7:$E$32&gt;$D$7:$D$32))+SUMPRODUCT(($A$7:$A$32&lt;&gt;"")*($E$7:$E$32&gt;0)*($F$7:$F$32&lt;=0))+SUMPRODUCT(($A$7:$A$32&lt;&gt;"")*($F$7:$F$32&gt;0)*($E$7:$E$32=0))+SUMPRODUCT(($A$7:$A$32&lt;&gt;"")*(($B$7:$B$32&lt;0)+($C$7:$C$32&lt;0)+($D$7:$D$32&lt;0)+($E$7:$E$32&lt;0)+($F$7:$F$32&lt;0)+($G$7:$G$32&lt;0)))+SUMPRODUCT(($A$7:$A$31="")*($A$8:$A$32&lt;&gt;""))+SUMPRODUCT(($A$7:$A$32&lt;&gt;"")*(COUNTIF($A$7:$A$32,$A$7:$A$32&amp;"")&gt;1))</f>
        <v>0</v>
      </c>
      <c r="D36" s="14"/>
      <c r="E36" s="14"/>
      <c r="F36" s="15" t="s">
        <v>20</v>
      </c>
      <c r="G36" s="15"/>
      <c r="H36" s="15"/>
      <c r="I36" s="15"/>
      <c r="J36" s="15"/>
      <c r="K36" s="15"/>
      <c r="L36" s="15"/>
    </row>
    <row r="37" customFormat="false" ht="26.25" hidden="false" customHeight="true" outlineLevel="0" collapsed="false">
      <c r="A37" s="13" t="s">
        <v>21</v>
      </c>
      <c r="B37" s="13"/>
      <c r="C37" s="16" t="n">
        <f aca="false">IF($C$36&lt;&gt;0,"Fix the rows that don't line up",COUNTIFS($A$7:$A$32,"&lt;&gt;"))</f>
        <v>26</v>
      </c>
      <c r="D37" s="16"/>
      <c r="E37" s="16"/>
      <c r="F37" s="15" t="s">
        <v>22</v>
      </c>
      <c r="G37" s="15"/>
      <c r="H37" s="15"/>
      <c r="I37" s="15"/>
      <c r="J37" s="15"/>
      <c r="K37" s="15"/>
      <c r="L37" s="15"/>
    </row>
    <row r="38" customFormat="false" ht="26.25" hidden="false" customHeight="true" outlineLevel="0" collapsed="false">
      <c r="A38" s="13" t="s">
        <v>23</v>
      </c>
      <c r="B38" s="13"/>
      <c r="C38" s="17" t="n">
        <f aca="false">IF($C$36&lt;&gt;0,"Fix the rows that don't line up",IF($C$37=0,"-",(SUM($B$7:$B$32)/COUNTIFS($A$7:$A$32,"&lt;&gt;"))))</f>
        <v>15.6153846153846</v>
      </c>
      <c r="D38" s="17"/>
      <c r="E38" s="17"/>
      <c r="F38" s="15" t="s">
        <v>24</v>
      </c>
      <c r="G38" s="15"/>
      <c r="H38" s="15"/>
      <c r="I38" s="15"/>
      <c r="J38" s="15"/>
      <c r="K38" s="15"/>
      <c r="L38" s="15"/>
    </row>
    <row r="39" customFormat="false" ht="26.25" hidden="false" customHeight="true" outlineLevel="0" collapsed="false">
      <c r="A39" s="13" t="s">
        <v>25</v>
      </c>
      <c r="B39" s="13"/>
      <c r="C39" s="16" t="n">
        <f aca="false">IF($C$36&lt;&gt;0,"Fix the rows that don't line up",IF($C$37=0,"-",MAX($B$7:$B$32)))</f>
        <v>20</v>
      </c>
      <c r="D39" s="16"/>
      <c r="E39" s="16"/>
      <c r="F39" s="15" t="s">
        <v>26</v>
      </c>
      <c r="G39" s="15"/>
      <c r="H39" s="15"/>
      <c r="I39" s="15"/>
      <c r="J39" s="15"/>
      <c r="K39" s="15"/>
      <c r="L39" s="15"/>
    </row>
    <row r="40" customFormat="false" ht="26.25" hidden="false" customHeight="true" outlineLevel="0" collapsed="false">
      <c r="A40" s="13" t="s">
        <v>27</v>
      </c>
      <c r="B40" s="13"/>
      <c r="C40" s="16" t="n">
        <f aca="false">IF($C$36&lt;&gt;0,"Fix the rows that don't line up",IF($C$37=0,"-",MIN($B$7:$B$32)))</f>
        <v>10</v>
      </c>
      <c r="D40" s="16"/>
      <c r="E40" s="16"/>
      <c r="F40" s="15" t="s">
        <v>28</v>
      </c>
      <c r="G40" s="15"/>
      <c r="H40" s="15"/>
      <c r="I40" s="15"/>
      <c r="J40" s="15"/>
      <c r="K40" s="15"/>
      <c r="L40" s="15"/>
    </row>
    <row r="41" customFormat="false" ht="26.25" hidden="false" customHeight="true" outlineLevel="0" collapsed="false">
      <c r="A41" s="13" t="s">
        <v>29</v>
      </c>
      <c r="B41" s="13"/>
      <c r="C41" s="17" t="n">
        <f aca="false">IF($C$36&lt;&gt;0,"Fix the rows that don't line up",IF($C$37=0,"-",(SUM($C$7:$C$32)/COUNTIFS($A$7:$A$32,"&lt;&gt;"))))</f>
        <v>14.2692307692308</v>
      </c>
      <c r="D41" s="17"/>
      <c r="E41" s="17"/>
      <c r="F41" s="15" t="s">
        <v>30</v>
      </c>
      <c r="G41" s="15"/>
      <c r="H41" s="15"/>
      <c r="I41" s="15"/>
      <c r="J41" s="15"/>
      <c r="K41" s="15"/>
      <c r="L41" s="15"/>
    </row>
    <row r="42" customFormat="false" ht="26.25" hidden="false" customHeight="true" outlineLevel="0" collapsed="false">
      <c r="A42" s="13" t="s">
        <v>31</v>
      </c>
      <c r="B42" s="13"/>
      <c r="C42" s="18" t="n">
        <f aca="false">IF($C$36&lt;&gt;0,"Fix the rows that don't line up",IF($C$37=0,"-",IF(SUM($D$7:$D$32)=0,"-",SUM($E$7:$E$32)/SUM($D$7:$D$32))))</f>
        <v>0.401098901098901</v>
      </c>
      <c r="D42" s="18"/>
      <c r="E42" s="18"/>
      <c r="F42" s="15" t="s">
        <v>32</v>
      </c>
      <c r="G42" s="15"/>
      <c r="H42" s="15"/>
      <c r="I42" s="15"/>
      <c r="J42" s="15"/>
      <c r="K42" s="15"/>
      <c r="L42" s="15"/>
    </row>
    <row r="43" customFormat="false" ht="26.25" hidden="false" customHeight="true" outlineLevel="0" collapsed="false">
      <c r="A43" s="13" t="s">
        <v>33</v>
      </c>
      <c r="B43" s="13"/>
      <c r="C43" s="17" t="n">
        <f aca="false">IF($C$36&lt;&gt;0,"Fix the rows that don't line up",IF($C$37=0,"-",IF(SUM($C$7:$C$32)=0,"-",SUM($D$7:$D$32)/SUM($C$7:$C$32))))</f>
        <v>0.981132075471698</v>
      </c>
      <c r="D43" s="17"/>
      <c r="E43" s="17"/>
      <c r="F43" s="15" t="s">
        <v>34</v>
      </c>
      <c r="G43" s="15"/>
      <c r="H43" s="15"/>
      <c r="I43" s="15"/>
      <c r="J43" s="15"/>
      <c r="K43" s="15"/>
      <c r="L43" s="15"/>
    </row>
    <row r="44" customFormat="false" ht="26.25" hidden="false" customHeight="true" outlineLevel="0" collapsed="false">
      <c r="A44" s="13" t="s">
        <v>15</v>
      </c>
      <c r="B44" s="13"/>
      <c r="C44" s="19" t="n">
        <f aca="false">IF($C$36&lt;&gt;0,"Fix the rows that don't line up",IF($C$37=0,"-",IF(SUM($E$7:$E$32)=0,"-",SUM($F$7:$F$32)/SUM($E$7:$E$32))))</f>
        <v>10713.698630137</v>
      </c>
      <c r="D44" s="19"/>
      <c r="E44" s="19"/>
      <c r="F44" s="15" t="s">
        <v>35</v>
      </c>
      <c r="G44" s="15"/>
      <c r="H44" s="15"/>
      <c r="I44" s="15"/>
      <c r="J44" s="15"/>
      <c r="K44" s="15"/>
      <c r="L44" s="15"/>
    </row>
    <row r="45" customFormat="false" ht="26.25" hidden="false" customHeight="true" outlineLevel="0" collapsed="false">
      <c r="A45" s="13" t="s">
        <v>36</v>
      </c>
      <c r="B45" s="13"/>
      <c r="C45" s="17" t="n">
        <f aca="false">IF($C$36&lt;&gt;0,"Fix the rows that don't line up",IF($C$37=0,"-",IF(COUNTIFS($A$7:$A$32,"&lt;&gt;")&lt;4,"-",AVERAGE(INDEX($B$7:$B$32,COUNTIFS($A$7:$A$32,"&lt;&gt;")-3):INDEX($B$7:$B$32,COUNTIFS($A$7:$A$32,"&lt;&gt;"))))))</f>
        <v>11</v>
      </c>
      <c r="D45" s="17"/>
      <c r="E45" s="17"/>
      <c r="F45" s="15" t="s">
        <v>37</v>
      </c>
      <c r="G45" s="15"/>
      <c r="H45" s="15"/>
      <c r="I45" s="15"/>
      <c r="J45" s="15"/>
      <c r="K45" s="15"/>
      <c r="L45" s="15"/>
    </row>
    <row r="46" customFormat="false" ht="26.25" hidden="false" customHeight="true" outlineLevel="0" collapsed="false">
      <c r="A46" s="13" t="s">
        <v>38</v>
      </c>
      <c r="B46" s="13"/>
      <c r="C46" s="18" t="n">
        <f aca="false">IF($C$36&lt;&gt;0,"Fix the rows that don't line up",IF($C$37=0,"-",IF(COUNTIFS($A$7:$A$32,"&lt;&gt;")&lt;4,"-",IF((SUM($B$7:$B$32)/COUNTIFS($A$7:$A$32,"&lt;&gt;"))=0,"-",AVERAGE(INDEX($B$7:$B$32,COUNTIFS($A$7:$A$32,"&lt;&gt;")-3):INDEX($B$7:$B$32,COUNTIFS($A$7:$A$32,"&lt;&gt;")))/(SUM($B$7:$B$32)/COUNTIFS($A$7:$A$32,"&lt;&gt;"))))))</f>
        <v>0.704433497536946</v>
      </c>
      <c r="D46" s="18"/>
      <c r="E46" s="18"/>
      <c r="F46" s="15" t="s">
        <v>39</v>
      </c>
      <c r="G46" s="15"/>
      <c r="H46" s="15"/>
      <c r="I46" s="15"/>
      <c r="J46" s="15"/>
      <c r="K46" s="15"/>
      <c r="L46" s="15"/>
    </row>
    <row r="47" customFormat="false" ht="39.75" hidden="false" customHeight="true" outlineLevel="0" collapsed="false">
      <c r="A47" s="13" t="s">
        <v>40</v>
      </c>
      <c r="B47" s="13"/>
      <c r="C47" s="20" t="str">
        <f aca="false">IF($C$36&lt;&gt;0,"Fix the rows that don't line up",IF($C$37=0,"Fill in the log above",IF($C$37&lt;4,"Four weeks in the log and this line starts working. Keep counting.",IF($C$46&gt;=1.1,"Your last four weeks are running at "&amp;TEXT($C$46,"0%")&amp;" of your own normal. More work is coming than you usually carry - look at the crew and the schedule before you sell any harder.",IF($C$46&gt;=0.9,"Your last four weeks are running at "&amp;TEXT($C$46,"0%")&amp;" of your own normal. Steady. Keep the same pressure on the top of the chain and read this again next week.","Your last four weeks are running at "&amp;TEXT($C$46,"0%")&amp;" of your own normal. Next month is already thin. The fix goes into the ad account and the phone this week - there is nothing you can do to the schedule that will change it.")))))</f>
        <v>Your last four weeks are running at 70% of your own normal. Next month is already thin. The fix goes into the ad account and the phone this week - there is nothing you can do to the schedule that will change it.</v>
      </c>
      <c r="D47" s="20"/>
      <c r="E47" s="20"/>
      <c r="F47" s="20"/>
      <c r="G47" s="20"/>
      <c r="H47" s="20"/>
      <c r="I47" s="20"/>
      <c r="J47" s="20"/>
      <c r="K47" s="20"/>
      <c r="L47" s="20"/>
    </row>
    <row r="49" customFormat="false" ht="45.75" hidden="false" customHeight="true" outlineLevel="0" collapsed="false">
      <c r="A49" s="21" t="s">
        <v>41</v>
      </c>
      <c r="B49" s="21"/>
      <c r="C49" s="21"/>
      <c r="D49" s="21"/>
      <c r="E49" s="21"/>
      <c r="F49" s="21"/>
      <c r="G49" s="21"/>
      <c r="H49" s="21"/>
      <c r="I49" s="21"/>
      <c r="J49" s="21"/>
      <c r="K49" s="21"/>
      <c r="L49" s="21"/>
    </row>
    <row r="50" customFormat="false" ht="45.75" hidden="false" customHeight="true" outlineLevel="0" collapsed="false">
      <c r="A50" s="21" t="s">
        <v>42</v>
      </c>
      <c r="B50" s="21"/>
      <c r="C50" s="21"/>
      <c r="D50" s="21"/>
      <c r="E50" s="21"/>
      <c r="F50" s="21"/>
      <c r="G50" s="21"/>
      <c r="H50" s="21"/>
      <c r="I50" s="21"/>
      <c r="J50" s="21"/>
      <c r="K50" s="21"/>
      <c r="L50" s="21"/>
    </row>
    <row r="51" customFormat="false" ht="45.75" hidden="false" customHeight="true" outlineLevel="0" collapsed="false">
      <c r="A51" s="21" t="s">
        <v>43</v>
      </c>
      <c r="B51" s="21"/>
      <c r="C51" s="21"/>
      <c r="D51" s="21"/>
      <c r="E51" s="21"/>
      <c r="F51" s="21"/>
      <c r="G51" s="21"/>
      <c r="H51" s="21"/>
      <c r="I51" s="21"/>
      <c r="J51" s="21"/>
      <c r="K51" s="21"/>
      <c r="L51" s="21"/>
    </row>
    <row r="52" customFormat="false" ht="45.75" hidden="false" customHeight="true" outlineLevel="0" collapsed="false">
      <c r="A52" s="21" t="s">
        <v>44</v>
      </c>
      <c r="B52" s="21"/>
      <c r="C52" s="21"/>
      <c r="D52" s="21"/>
      <c r="E52" s="21"/>
      <c r="F52" s="21"/>
      <c r="G52" s="21"/>
      <c r="H52" s="21"/>
      <c r="I52" s="21"/>
      <c r="J52" s="21"/>
      <c r="K52" s="21"/>
      <c r="L52" s="21"/>
    </row>
    <row r="53" customFormat="false" ht="45.75" hidden="false" customHeight="true" outlineLevel="0" collapsed="false">
      <c r="A53" s="21" t="s">
        <v>45</v>
      </c>
      <c r="B53" s="21"/>
      <c r="C53" s="21"/>
      <c r="D53" s="21"/>
      <c r="E53" s="21"/>
      <c r="F53" s="21"/>
      <c r="G53" s="21"/>
      <c r="H53" s="21"/>
      <c r="I53" s="21"/>
      <c r="J53" s="21"/>
      <c r="K53" s="21"/>
      <c r="L53" s="21"/>
    </row>
    <row r="54" customFormat="false" ht="45.75" hidden="false" customHeight="true" outlineLevel="0" collapsed="false">
      <c r="A54" s="21" t="s">
        <v>46</v>
      </c>
      <c r="B54" s="21"/>
      <c r="C54" s="21"/>
      <c r="D54" s="21"/>
      <c r="E54" s="21"/>
      <c r="F54" s="21"/>
      <c r="G54" s="21"/>
      <c r="H54" s="21"/>
      <c r="I54" s="21"/>
      <c r="J54" s="21"/>
      <c r="K54" s="21"/>
      <c r="L54" s="21"/>
    </row>
    <row r="55" customFormat="false" ht="45.75" hidden="false" customHeight="true" outlineLevel="0" collapsed="false">
      <c r="A55" s="21" t="s">
        <v>47</v>
      </c>
      <c r="B55" s="21"/>
      <c r="C55" s="21"/>
      <c r="D55" s="21"/>
      <c r="E55" s="21"/>
      <c r="F55" s="21"/>
      <c r="G55" s="21"/>
      <c r="H55" s="21"/>
      <c r="I55" s="21"/>
      <c r="J55" s="21"/>
      <c r="K55" s="21"/>
      <c r="L55" s="21"/>
    </row>
    <row r="56" customFormat="false" ht="45.75" hidden="false" customHeight="true" outlineLevel="0" collapsed="false">
      <c r="A56" s="21" t="s">
        <v>48</v>
      </c>
      <c r="B56" s="21"/>
      <c r="C56" s="21"/>
      <c r="D56" s="21"/>
      <c r="E56" s="21"/>
      <c r="F56" s="21"/>
      <c r="G56" s="21"/>
      <c r="H56" s="21"/>
      <c r="I56" s="21"/>
      <c r="J56" s="21"/>
      <c r="K56" s="21"/>
      <c r="L56" s="21"/>
    </row>
    <row r="57" customFormat="false" ht="45.75" hidden="false" customHeight="true" outlineLevel="0" collapsed="false">
      <c r="A57" s="21" t="s">
        <v>49</v>
      </c>
      <c r="B57" s="21"/>
      <c r="C57" s="21"/>
      <c r="D57" s="21"/>
      <c r="E57" s="21"/>
      <c r="F57" s="21"/>
      <c r="G57" s="21"/>
      <c r="H57" s="21"/>
      <c r="I57" s="21"/>
      <c r="J57" s="21"/>
      <c r="K57" s="21"/>
      <c r="L57" s="21"/>
    </row>
  </sheetData>
  <mergeCells count="44">
    <mergeCell ref="A36:B36"/>
    <mergeCell ref="C36:E36"/>
    <mergeCell ref="F36:L36"/>
    <mergeCell ref="A37:B37"/>
    <mergeCell ref="C37:E37"/>
    <mergeCell ref="F37:L37"/>
    <mergeCell ref="A38:B38"/>
    <mergeCell ref="C38:E38"/>
    <mergeCell ref="F38:L38"/>
    <mergeCell ref="A39:B39"/>
    <mergeCell ref="C39:E39"/>
    <mergeCell ref="F39:L39"/>
    <mergeCell ref="A40:B40"/>
    <mergeCell ref="C40:E40"/>
    <mergeCell ref="F40:L40"/>
    <mergeCell ref="A41:B41"/>
    <mergeCell ref="C41:E41"/>
    <mergeCell ref="F41:L41"/>
    <mergeCell ref="A42:B42"/>
    <mergeCell ref="C42:E42"/>
    <mergeCell ref="F42:L42"/>
    <mergeCell ref="A43:B43"/>
    <mergeCell ref="C43:E43"/>
    <mergeCell ref="F43:L43"/>
    <mergeCell ref="A44:B44"/>
    <mergeCell ref="C44:E44"/>
    <mergeCell ref="F44:L44"/>
    <mergeCell ref="A45:B45"/>
    <mergeCell ref="C45:E45"/>
    <mergeCell ref="F45:L45"/>
    <mergeCell ref="A46:B46"/>
    <mergeCell ref="C46:E46"/>
    <mergeCell ref="F46:L46"/>
    <mergeCell ref="A47:B47"/>
    <mergeCell ref="C47:L47"/>
    <mergeCell ref="A49:L49"/>
    <mergeCell ref="A50:L50"/>
    <mergeCell ref="A51:L51"/>
    <mergeCell ref="A52:L52"/>
    <mergeCell ref="A53:L53"/>
    <mergeCell ref="A54:L54"/>
    <mergeCell ref="A55:L55"/>
    <mergeCell ref="A56:L56"/>
    <mergeCell ref="A57:L57"/>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2026-09-06T21:46:02Z</dcterms:created>
  <dc:creator>openpyxl</dc:creator>
  <dc:description/>
  <dc:language>en-US</dc:language>
  <cp:lastModifiedBy/>
  <dcterms:modified xsi:type="dcterms:W3CDTF">2026-09-06T21:46:02Z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